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gasawara\Desktop\"/>
    </mc:Choice>
  </mc:AlternateContent>
  <xr:revisionPtr revIDLastSave="0" documentId="13_ncr:1_{FAB60A31-990C-4256-ADCF-E20B1CD5F11A}" xr6:coauthVersionLast="47" xr6:coauthVersionMax="47" xr10:uidLastSave="{00000000-0000-0000-0000-000000000000}"/>
  <bookViews>
    <workbookView xWindow="-120" yWindow="-120" windowWidth="29040" windowHeight="15720" xr2:uid="{932C6EE2-AE45-477D-918F-B043E3337294}"/>
  </bookViews>
  <sheets>
    <sheet name="正味財産" sheetId="1" r:id="rId1"/>
    <sheet name="貸借対照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3" i="2" l="1"/>
  <c r="M42" i="2"/>
  <c r="M41" i="2"/>
  <c r="M33" i="2"/>
  <c r="M37" i="2" s="1"/>
  <c r="M44" i="2" s="1"/>
  <c r="M27" i="2"/>
  <c r="M22" i="2"/>
  <c r="M28" i="2" s="1"/>
  <c r="M12" i="2"/>
  <c r="M15" i="2" s="1"/>
  <c r="M29" i="2" s="1"/>
  <c r="N81" i="1"/>
  <c r="N83" i="1" s="1"/>
  <c r="M82" i="1" s="1"/>
  <c r="O82" i="1" s="1"/>
  <c r="M81" i="1"/>
  <c r="O81" i="1" s="1"/>
  <c r="O80" i="1"/>
  <c r="O75" i="1"/>
  <c r="N74" i="1"/>
  <c r="M74" i="1"/>
  <c r="O74" i="1" s="1"/>
  <c r="N73" i="1"/>
  <c r="O73" i="1" s="1"/>
  <c r="O72" i="1"/>
  <c r="O70" i="1"/>
  <c r="O66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N48" i="1"/>
  <c r="M48" i="1"/>
  <c r="O48" i="1" s="1"/>
  <c r="O47" i="1"/>
  <c r="O46" i="1"/>
  <c r="O45" i="1"/>
  <c r="O44" i="1"/>
  <c r="O43" i="1"/>
  <c r="N42" i="1"/>
  <c r="O42" i="1" s="1"/>
  <c r="M42" i="1"/>
  <c r="O41" i="1"/>
  <c r="O40" i="1"/>
  <c r="O39" i="1"/>
  <c r="M38" i="1"/>
  <c r="O38" i="1" s="1"/>
  <c r="O37" i="1"/>
  <c r="O36" i="1"/>
  <c r="O35" i="1"/>
  <c r="N34" i="1"/>
  <c r="N64" i="1" s="1"/>
  <c r="N65" i="1" s="1"/>
  <c r="N67" i="1" s="1"/>
  <c r="N76" i="1" s="1"/>
  <c r="N78" i="1" s="1"/>
  <c r="M34" i="1"/>
  <c r="O34" i="1" s="1"/>
  <c r="O31" i="1"/>
  <c r="O30" i="1"/>
  <c r="N29" i="1"/>
  <c r="M29" i="1"/>
  <c r="O29" i="1" s="1"/>
  <c r="O28" i="1"/>
  <c r="O27" i="1"/>
  <c r="N27" i="1"/>
  <c r="M27" i="1"/>
  <c r="O26" i="1"/>
  <c r="N25" i="1"/>
  <c r="M25" i="1"/>
  <c r="O25" i="1" s="1"/>
  <c r="O24" i="1"/>
  <c r="O23" i="1"/>
  <c r="O22" i="1"/>
  <c r="O21" i="1"/>
  <c r="N20" i="1"/>
  <c r="O20" i="1" s="1"/>
  <c r="M20" i="1"/>
  <c r="O19" i="1"/>
  <c r="O18" i="1"/>
  <c r="O17" i="1"/>
  <c r="N16" i="1"/>
  <c r="M16" i="1"/>
  <c r="M32" i="1" s="1"/>
  <c r="N84" i="1" l="1"/>
  <c r="M77" i="1"/>
  <c r="O77" i="1" s="1"/>
  <c r="O32" i="1"/>
  <c r="M65" i="1"/>
  <c r="M83" i="1"/>
  <c r="O83" i="1" s="1"/>
  <c r="O16" i="1"/>
  <c r="M64" i="1"/>
  <c r="O64" i="1" s="1"/>
  <c r="M67" i="1" l="1"/>
  <c r="O65" i="1"/>
  <c r="O67" i="1" l="1"/>
  <c r="M76" i="1"/>
  <c r="M78" i="1" l="1"/>
  <c r="O76" i="1"/>
  <c r="O78" i="1" l="1"/>
  <c r="M84" i="1"/>
  <c r="O84" i="1" s="1"/>
</calcChain>
</file>

<file path=xl/sharedStrings.xml><?xml version="1.0" encoding="utf-8"?>
<sst xmlns="http://schemas.openxmlformats.org/spreadsheetml/2006/main" count="155" uniqueCount="135">
  <si>
    <t>令　和　７　年　度　決　算　</t>
    <phoneticPr fontId="5"/>
  </si>
  <si>
    <t>正　味　財　産　増　減　計　算　書　（損益計算書相当）</t>
    <rPh sb="19" eb="24">
      <t>ソンエキケイサンショ</t>
    </rPh>
    <rPh sb="24" eb="26">
      <t>ソウトウ</t>
    </rPh>
    <phoneticPr fontId="5"/>
  </si>
  <si>
    <t>令和７年４月１日から令和８年３月３１日まで</t>
    <phoneticPr fontId="5"/>
  </si>
  <si>
    <t>（単位：円）</t>
  </si>
  <si>
    <t>科        目</t>
  </si>
  <si>
    <t>当年度 　（A）</t>
  </si>
  <si>
    <t>前年度  　（B）</t>
    <phoneticPr fontId="5"/>
  </si>
  <si>
    <t>増減　（A）-（B）</t>
  </si>
  <si>
    <t>Ⅰ　一般正味財産増減の部</t>
  </si>
  <si>
    <t>１．経常損益の部</t>
  </si>
  <si>
    <t>（1）経常損益</t>
  </si>
  <si>
    <t>会費収入</t>
  </si>
  <si>
    <t>受　取　会　費</t>
    <phoneticPr fontId="5"/>
  </si>
  <si>
    <t>賛助受取会費</t>
  </si>
  <si>
    <t>協力受取会費</t>
  </si>
  <si>
    <t>事業収入</t>
  </si>
  <si>
    <t>貸室料収入　</t>
    <phoneticPr fontId="5"/>
  </si>
  <si>
    <t>貸室更新料収入</t>
  </si>
  <si>
    <t xml:space="preserve"> </t>
    <phoneticPr fontId="5"/>
  </si>
  <si>
    <t>広　告　収　入</t>
    <phoneticPr fontId="5"/>
  </si>
  <si>
    <t>太原市日中友好造林事業</t>
  </si>
  <si>
    <t>（注1）</t>
    <rPh sb="1" eb="2">
      <t>チュウ</t>
    </rPh>
    <phoneticPr fontId="5"/>
  </si>
  <si>
    <t>受取負担金</t>
  </si>
  <si>
    <t>善隣協助金</t>
  </si>
  <si>
    <t>受取寄付金</t>
  </si>
  <si>
    <t>寄　　付　　金</t>
    <phoneticPr fontId="5"/>
  </si>
  <si>
    <t>雑　　収　　入</t>
    <phoneticPr fontId="5"/>
  </si>
  <si>
    <t>受取利息収益</t>
  </si>
  <si>
    <t>雑　　収　　益</t>
    <phoneticPr fontId="5"/>
  </si>
  <si>
    <t>（注2）</t>
    <rPh sb="1" eb="2">
      <t>チュウ</t>
    </rPh>
    <phoneticPr fontId="5"/>
  </si>
  <si>
    <t>経常収益計</t>
  </si>
  <si>
    <t>（2）経常費用</t>
  </si>
  <si>
    <t>公益事業費</t>
  </si>
  <si>
    <t xml:space="preserve">広報活動費 </t>
  </si>
  <si>
    <t>講　演　会　費</t>
    <phoneticPr fontId="5"/>
  </si>
  <si>
    <t xml:space="preserve">国際交流費 </t>
  </si>
  <si>
    <t>一般事業費計</t>
  </si>
  <si>
    <t xml:space="preserve">厚　　生　　費 </t>
    <phoneticPr fontId="5"/>
  </si>
  <si>
    <t xml:space="preserve">図    書    費 </t>
    <phoneticPr fontId="5"/>
  </si>
  <si>
    <t>会館管理費</t>
  </si>
  <si>
    <t xml:space="preserve">保守管理費 </t>
  </si>
  <si>
    <t>（注3）</t>
    <rPh sb="1" eb="2">
      <t>チュウ</t>
    </rPh>
    <phoneticPr fontId="5"/>
  </si>
  <si>
    <t xml:space="preserve">営　　繕　　費 </t>
    <phoneticPr fontId="5"/>
  </si>
  <si>
    <t>（注4）</t>
    <rPh sb="1" eb="2">
      <t>チュウ</t>
    </rPh>
    <phoneticPr fontId="5"/>
  </si>
  <si>
    <t xml:space="preserve">電    気    料  </t>
    <phoneticPr fontId="5"/>
  </si>
  <si>
    <t xml:space="preserve">水    道    料  </t>
    <phoneticPr fontId="5"/>
  </si>
  <si>
    <t xml:space="preserve">租 　税　公　課 </t>
    <phoneticPr fontId="5"/>
  </si>
  <si>
    <t>一般管理費</t>
  </si>
  <si>
    <t xml:space="preserve">職　員 　給 　与 </t>
    <phoneticPr fontId="5"/>
  </si>
  <si>
    <t>（注5）</t>
    <rPh sb="1" eb="2">
      <t>チュウ</t>
    </rPh>
    <phoneticPr fontId="5"/>
  </si>
  <si>
    <t xml:space="preserve">賞　　　　　　　与     </t>
    <phoneticPr fontId="5"/>
  </si>
  <si>
    <t xml:space="preserve">福 利 厚 生費 </t>
  </si>
  <si>
    <t xml:space="preserve">会     議      費  </t>
  </si>
  <si>
    <t xml:space="preserve">旅 費 交 通 費 </t>
    <phoneticPr fontId="5"/>
  </si>
  <si>
    <t xml:space="preserve">通      信     費   </t>
  </si>
  <si>
    <t xml:space="preserve">消   耗  品  費 </t>
  </si>
  <si>
    <t xml:space="preserve">備      品     費  </t>
  </si>
  <si>
    <t xml:space="preserve">印      刷     費  </t>
  </si>
  <si>
    <t xml:space="preserve">諸      会     費  </t>
  </si>
  <si>
    <t xml:space="preserve">支 払 報 酬 費  </t>
  </si>
  <si>
    <t>雑              費</t>
    <phoneticPr fontId="5"/>
  </si>
  <si>
    <t>建物減価償却費</t>
  </si>
  <si>
    <t>付属設備減価償却費</t>
  </si>
  <si>
    <t>ソフトウエア減価償却費</t>
  </si>
  <si>
    <t>経常費用計</t>
  </si>
  <si>
    <t>評価損益等調整前当期経常増減額</t>
  </si>
  <si>
    <t>（注6）</t>
    <rPh sb="1" eb="2">
      <t>チュウ</t>
    </rPh>
    <phoneticPr fontId="5"/>
  </si>
  <si>
    <t>評価損益等計</t>
  </si>
  <si>
    <t>当期経常増減額</t>
  </si>
  <si>
    <t>2.経常外増減の部</t>
  </si>
  <si>
    <t>（１）経常外収益</t>
    <phoneticPr fontId="5"/>
  </si>
  <si>
    <t>経常外収益計</t>
  </si>
  <si>
    <t>（2）経常外費用</t>
  </si>
  <si>
    <t>有価証券売却損</t>
  </si>
  <si>
    <t>経常外費用計</t>
  </si>
  <si>
    <t>当期経常外増減額</t>
  </si>
  <si>
    <t>　指定正味財産からの振替額</t>
  </si>
  <si>
    <t>当期一般正味財産増減額</t>
  </si>
  <si>
    <t>一般正味財産期首残高</t>
  </si>
  <si>
    <t>一般正味財産期末残高</t>
  </si>
  <si>
    <t>Ⅱ指定正味財産増減の部</t>
  </si>
  <si>
    <t>　一般正味財産への振替額</t>
  </si>
  <si>
    <t>指定正味財産増減額</t>
  </si>
  <si>
    <t>指定正味財産期首残高</t>
  </si>
  <si>
    <t>指定正味財産期末残高</t>
  </si>
  <si>
    <t>Ⅲ  正味財産期末残高</t>
  </si>
  <si>
    <t>（注1）太原市日中友好造林事業は、助成金収入及び中国への支出等です。</t>
    <rPh sb="30" eb="31">
      <t>トウ</t>
    </rPh>
    <phoneticPr fontId="5"/>
  </si>
  <si>
    <t>（注2）雑収入、電気料、水道料は１・２階店舗の東京一番フーズから収受する電気料、水道料を従来相殺して</t>
    <phoneticPr fontId="5"/>
  </si>
  <si>
    <t>　　　いたものを会計事務所指導により今期より両建てとしたものです。</t>
    <phoneticPr fontId="5"/>
  </si>
  <si>
    <t>（注3） 保守管理費 の内100万円は、オラガ総研㈱へのアドバイス料着手金です。</t>
    <rPh sb="12" eb="13">
      <t>ウチ</t>
    </rPh>
    <rPh sb="16" eb="18">
      <t>マンエン</t>
    </rPh>
    <rPh sb="23" eb="25">
      <t>ソウケン</t>
    </rPh>
    <rPh sb="33" eb="34">
      <t>リョウ</t>
    </rPh>
    <rPh sb="34" eb="37">
      <t>チャクシュキン</t>
    </rPh>
    <phoneticPr fontId="5"/>
  </si>
  <si>
    <t>（注4）前期営繕費の内主なものは会館外装工事249万円と㈲ブラス水漏れ事故対応174万円です。</t>
    <rPh sb="4" eb="6">
      <t>ゼンキ</t>
    </rPh>
    <rPh sb="6" eb="8">
      <t>エイゼン</t>
    </rPh>
    <rPh sb="8" eb="9">
      <t>ヒ</t>
    </rPh>
    <rPh sb="10" eb="11">
      <t>ウチ</t>
    </rPh>
    <rPh sb="11" eb="12">
      <t>オモ</t>
    </rPh>
    <rPh sb="16" eb="18">
      <t>カイカン</t>
    </rPh>
    <rPh sb="18" eb="20">
      <t>ガイソウ</t>
    </rPh>
    <rPh sb="20" eb="22">
      <t>コウジ</t>
    </rPh>
    <rPh sb="25" eb="27">
      <t>マンエン</t>
    </rPh>
    <rPh sb="32" eb="34">
      <t>ミズモ</t>
    </rPh>
    <rPh sb="35" eb="37">
      <t>ジコ</t>
    </rPh>
    <rPh sb="37" eb="39">
      <t>タイオウ</t>
    </rPh>
    <rPh sb="42" eb="44">
      <t>マンエン</t>
    </rPh>
    <phoneticPr fontId="5"/>
  </si>
  <si>
    <t>（注5）事務局員2名交代により人件費は前年度比約490万円減少です。</t>
    <rPh sb="4" eb="8">
      <t>ジムキョクイン</t>
    </rPh>
    <rPh sb="9" eb="10">
      <t>メイ</t>
    </rPh>
    <rPh sb="10" eb="12">
      <t>コウタイ</t>
    </rPh>
    <rPh sb="15" eb="18">
      <t>ジンケンヒ</t>
    </rPh>
    <rPh sb="19" eb="23">
      <t>ゼンネンドヒ</t>
    </rPh>
    <rPh sb="23" eb="24">
      <t>ヤク</t>
    </rPh>
    <rPh sb="27" eb="29">
      <t>マンエン</t>
    </rPh>
    <rPh sb="29" eb="31">
      <t>ゲンショウ</t>
    </rPh>
    <phoneticPr fontId="5"/>
  </si>
  <si>
    <t>（注6） 上記（注3）～（注5）等により当期経常増減額は前期比約520万円の増加です。</t>
    <rPh sb="28" eb="31">
      <t>ゼンキヒ</t>
    </rPh>
    <rPh sb="31" eb="32">
      <t>ヤク</t>
    </rPh>
    <rPh sb="35" eb="37">
      <t>マンエン</t>
    </rPh>
    <rPh sb="38" eb="40">
      <t>ゾウカ</t>
    </rPh>
    <phoneticPr fontId="5"/>
  </si>
  <si>
    <t>貸 借 対 照 表 総 括 表</t>
    <rPh sb="0" eb="1">
      <t>カシ</t>
    </rPh>
    <rPh sb="2" eb="3">
      <t>シャク</t>
    </rPh>
    <rPh sb="4" eb="5">
      <t>タイ</t>
    </rPh>
    <rPh sb="6" eb="7">
      <t>テル</t>
    </rPh>
    <rPh sb="8" eb="9">
      <t>オモテ</t>
    </rPh>
    <rPh sb="10" eb="11">
      <t>フサ</t>
    </rPh>
    <rPh sb="12" eb="13">
      <t>クク</t>
    </rPh>
    <rPh sb="14" eb="15">
      <t>ヒョウ</t>
    </rPh>
    <phoneticPr fontId="5"/>
  </si>
  <si>
    <t>令 和 ８ 年 ３ 月 ３ １ 日現在</t>
    <rPh sb="0" eb="1">
      <t>レイ</t>
    </rPh>
    <rPh sb="2" eb="3">
      <t>ワ</t>
    </rPh>
    <rPh sb="6" eb="7">
      <t>ネン</t>
    </rPh>
    <phoneticPr fontId="5"/>
  </si>
  <si>
    <t>(単位：円)</t>
    <rPh sb="1" eb="3">
      <t>タンイ</t>
    </rPh>
    <rPh sb="4" eb="5">
      <t>エン</t>
    </rPh>
    <phoneticPr fontId="5"/>
  </si>
  <si>
    <t>金　　額</t>
    <rPh sb="0" eb="1">
      <t>キン</t>
    </rPh>
    <rPh sb="3" eb="4">
      <t>ガク</t>
    </rPh>
    <phoneticPr fontId="5"/>
  </si>
  <si>
    <t>Ⅰ　資産の部</t>
  </si>
  <si>
    <t>１．流動資産</t>
  </si>
  <si>
    <t xml:space="preserve">現　 　   　　金  </t>
  </si>
  <si>
    <t>普   通   預  金</t>
  </si>
  <si>
    <t>振   替   貯  金</t>
  </si>
  <si>
    <t>現　金　預　金  計</t>
  </si>
  <si>
    <t>未   　収     金</t>
  </si>
  <si>
    <t>有  価   証  券</t>
  </si>
  <si>
    <t>流 　動 　資 　産　 合 　計</t>
  </si>
  <si>
    <t>２．固定資産</t>
  </si>
  <si>
    <t xml:space="preserve">    (1) 基本財産</t>
  </si>
  <si>
    <t>会  館  敷  地</t>
  </si>
  <si>
    <t>基本財産合計</t>
  </si>
  <si>
    <t>(2) 特定資産</t>
  </si>
  <si>
    <t>長期有価証券</t>
    <phoneticPr fontId="5"/>
  </si>
  <si>
    <t>特定資産合計</t>
  </si>
  <si>
    <t>(3)その他固定資産</t>
  </si>
  <si>
    <t>建            物</t>
    <phoneticPr fontId="5"/>
  </si>
  <si>
    <t>付  属  設  備</t>
  </si>
  <si>
    <t>ソ フ ト ウ エ ア</t>
    <phoneticPr fontId="5"/>
  </si>
  <si>
    <t>その他固定資産合計</t>
  </si>
  <si>
    <t xml:space="preserve">    固 定 資 産 合 計</t>
    <phoneticPr fontId="5"/>
  </si>
  <si>
    <t>資   産   合   計</t>
    <phoneticPr fontId="5"/>
  </si>
  <si>
    <t>Ⅱ　負債の部</t>
  </si>
  <si>
    <t xml:space="preserve">  １．流動負債</t>
  </si>
  <si>
    <t>預      り     金</t>
  </si>
  <si>
    <t>流 動 負 債 合 計</t>
  </si>
  <si>
    <t xml:space="preserve">  ２．固定負債</t>
  </si>
  <si>
    <t>貸 室 保 証 金</t>
  </si>
  <si>
    <t>固 定 負 債 合 計</t>
  </si>
  <si>
    <t>負    債   合   計</t>
  </si>
  <si>
    <t>Ⅲ　正味財産の部</t>
  </si>
  <si>
    <t xml:space="preserve"> １．指定正味財産　</t>
    <rPh sb="3" eb="5">
      <t>シテイ</t>
    </rPh>
    <rPh sb="5" eb="7">
      <t>ショウミ</t>
    </rPh>
    <rPh sb="7" eb="9">
      <t>ザイサン</t>
    </rPh>
    <phoneticPr fontId="5"/>
  </si>
  <si>
    <r>
      <t xml:space="preserve"> </t>
    </r>
    <r>
      <rPr>
        <sz val="11"/>
        <color theme="1"/>
        <rFont val="游ゴシック"/>
        <family val="2"/>
        <charset val="128"/>
        <scheme val="minor"/>
      </rPr>
      <t>2</t>
    </r>
    <r>
      <rPr>
        <sz val="11"/>
        <rFont val="ＭＳ Ｐゴシック"/>
        <family val="3"/>
        <charset val="128"/>
      </rPr>
      <t>．一般正味財産</t>
    </r>
    <phoneticPr fontId="5"/>
  </si>
  <si>
    <t xml:space="preserve">  （うち基本財産への充当額 ）</t>
    <phoneticPr fontId="5"/>
  </si>
  <si>
    <t xml:space="preserve">  （うち特定財産への充当額 ）</t>
    <rPh sb="5" eb="7">
      <t>トクテイ</t>
    </rPh>
    <phoneticPr fontId="5"/>
  </si>
  <si>
    <t>正 味 財 産 合 計</t>
  </si>
  <si>
    <t>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</si>
</sst>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  <font>
      <u/>
      <sz val="20"/>
      <name val="ＭＳ 明朝"/>
      <family val="1"/>
      <charset val="128"/>
    </font>
    <font>
      <u/>
      <sz val="16"/>
      <name val="ＭＳ 明朝"/>
      <family val="1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3" fontId="6" fillId="0" borderId="24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3" fontId="0" fillId="0" borderId="14" xfId="0" applyNumberFormat="1" applyBorder="1">
      <alignment vertical="center"/>
    </xf>
    <xf numFmtId="3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3" fontId="0" fillId="0" borderId="29" xfId="0" applyNumberFormat="1" applyBorder="1">
      <alignment vertical="center"/>
    </xf>
    <xf numFmtId="3" fontId="0" fillId="0" borderId="29" xfId="0" applyNumberFormat="1" applyBorder="1" applyAlignment="1">
      <alignment horizontal="right" vertical="center"/>
    </xf>
    <xf numFmtId="176" fontId="0" fillId="0" borderId="30" xfId="0" applyNumberFormat="1" applyBorder="1" applyAlignment="1">
      <alignment horizontal="right" vertical="center"/>
    </xf>
    <xf numFmtId="0" fontId="7" fillId="0" borderId="27" xfId="0" applyFont="1" applyBorder="1">
      <alignment vertical="center"/>
    </xf>
    <xf numFmtId="3" fontId="0" fillId="0" borderId="0" xfId="0" applyNumberFormat="1">
      <alignment vertical="center"/>
    </xf>
    <xf numFmtId="0" fontId="0" fillId="0" borderId="1" xfId="0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3" fontId="6" fillId="0" borderId="4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 applyAlignment="1">
      <alignment horizontal="right" vertical="center"/>
    </xf>
    <xf numFmtId="176" fontId="0" fillId="0" borderId="34" xfId="0" applyNumberFormat="1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0" fontId="7" fillId="0" borderId="17" xfId="0" applyFont="1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3" fontId="0" fillId="0" borderId="9" xfId="0" applyNumberFormat="1" applyBorder="1">
      <alignment vertical="center"/>
    </xf>
    <xf numFmtId="3" fontId="0" fillId="0" borderId="9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176" fontId="0" fillId="2" borderId="9" xfId="0" applyNumberFormat="1" applyFill="1" applyBorder="1" applyAlignment="1">
      <alignment horizontal="right" vertical="center"/>
    </xf>
    <xf numFmtId="176" fontId="0" fillId="2" borderId="10" xfId="0" applyNumberFormat="1" applyFill="1" applyBorder="1" applyAlignment="1">
      <alignment horizontal="right"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176" fontId="9" fillId="2" borderId="14" xfId="1" applyNumberFormat="1" applyFont="1" applyFill="1" applyBorder="1" applyAlignment="1">
      <alignment horizontal="right" vertical="center"/>
    </xf>
    <xf numFmtId="176" fontId="0" fillId="2" borderId="15" xfId="0" applyNumberFormat="1" applyFill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38" fontId="0" fillId="0" borderId="0" xfId="1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38" fontId="13" fillId="0" borderId="0" xfId="1" applyFont="1" applyAlignment="1">
      <alignment horizontal="center" vertical="center"/>
    </xf>
    <xf numFmtId="38" fontId="11" fillId="0" borderId="0" xfId="1" applyFont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1" fillId="0" borderId="5" xfId="1" applyFill="1" applyBorder="1" applyAlignment="1">
      <alignment horizontal="center" vertical="center"/>
    </xf>
    <xf numFmtId="49" fontId="9" fillId="0" borderId="6" xfId="0" applyNumberFormat="1" applyFont="1" applyBorder="1">
      <alignment vertical="center"/>
    </xf>
    <xf numFmtId="49" fontId="9" fillId="0" borderId="7" xfId="0" applyNumberFormat="1" applyFont="1" applyBorder="1">
      <alignment vertical="center"/>
    </xf>
    <xf numFmtId="38" fontId="1" fillId="0" borderId="10" xfId="1" applyBorder="1" applyAlignment="1">
      <alignment horizontal="left" vertical="center"/>
    </xf>
    <xf numFmtId="49" fontId="0" fillId="0" borderId="11" xfId="0" applyNumberFormat="1" applyBorder="1">
      <alignment vertical="center"/>
    </xf>
    <xf numFmtId="49" fontId="9" fillId="0" borderId="12" xfId="0" applyNumberFormat="1" applyFont="1" applyBorder="1">
      <alignment vertical="center"/>
    </xf>
    <xf numFmtId="38" fontId="11" fillId="0" borderId="15" xfId="1" applyFont="1" applyBorder="1">
      <alignment vertical="center"/>
    </xf>
    <xf numFmtId="49" fontId="0" fillId="0" borderId="12" xfId="0" applyNumberFormat="1" applyBorder="1">
      <alignment vertical="center"/>
    </xf>
    <xf numFmtId="49" fontId="0" fillId="0" borderId="12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right" vertical="center"/>
    </xf>
    <xf numFmtId="38" fontId="1" fillId="0" borderId="15" xfId="1" applyBorder="1" applyAlignment="1">
      <alignment horizontal="right" vertical="center"/>
    </xf>
    <xf numFmtId="49" fontId="0" fillId="0" borderId="11" xfId="0" applyNumberFormat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38" fontId="1" fillId="0" borderId="0" xfId="1" applyBorder="1" applyAlignment="1">
      <alignment horizontal="right" vertical="center"/>
    </xf>
    <xf numFmtId="49" fontId="0" fillId="0" borderId="16" xfId="0" applyNumberForma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38" fontId="1" fillId="0" borderId="20" xfId="1" applyBorder="1">
      <alignment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38" fontId="6" fillId="0" borderId="5" xfId="1" applyFont="1" applyBorder="1" applyAlignment="1">
      <alignment horizontal="right" vertical="center"/>
    </xf>
    <xf numFmtId="49" fontId="0" fillId="0" borderId="6" xfId="0" applyNumberForma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38" fontId="1" fillId="0" borderId="10" xfId="1" applyBorder="1">
      <alignment vertical="center"/>
    </xf>
    <xf numFmtId="49" fontId="9" fillId="0" borderId="11" xfId="0" applyNumberFormat="1" applyFont="1" applyBorder="1" applyAlignment="1">
      <alignment horizontal="left" vertical="center"/>
    </xf>
    <xf numFmtId="38" fontId="1" fillId="0" borderId="15" xfId="1" applyBorder="1">
      <alignment vertical="center"/>
    </xf>
    <xf numFmtId="49" fontId="9" fillId="0" borderId="16" xfId="0" applyNumberFormat="1" applyFont="1" applyBorder="1" applyAlignment="1">
      <alignment horizontal="left" vertical="center"/>
    </xf>
    <xf numFmtId="49" fontId="9" fillId="0" borderId="17" xfId="0" applyNumberFormat="1" applyFont="1" applyBorder="1" applyAlignment="1">
      <alignment horizontal="left" vertical="center"/>
    </xf>
    <xf numFmtId="38" fontId="1" fillId="0" borderId="20" xfId="1" applyBorder="1" applyAlignment="1">
      <alignment horizontal="right" vertical="center"/>
    </xf>
    <xf numFmtId="49" fontId="0" fillId="0" borderId="17" xfId="0" applyNumberFormat="1" applyBorder="1" applyAlignment="1">
      <alignment horizontal="left" vertical="center"/>
    </xf>
    <xf numFmtId="38" fontId="6" fillId="0" borderId="5" xfId="1" applyFont="1" applyBorder="1">
      <alignment vertical="center"/>
    </xf>
    <xf numFmtId="49" fontId="9" fillId="0" borderId="6" xfId="0" applyNumberFormat="1" applyFont="1" applyBorder="1" applyAlignment="1">
      <alignment horizontal="left" vertical="center"/>
    </xf>
    <xf numFmtId="38" fontId="1" fillId="0" borderId="10" xfId="1" applyFill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38" fontId="1" fillId="2" borderId="15" xfId="1" applyFill="1" applyBorder="1" applyAlignment="1">
      <alignment horizontal="right" vertical="center"/>
    </xf>
    <xf numFmtId="177" fontId="1" fillId="2" borderId="15" xfId="1" applyNumberFormat="1" applyFill="1" applyBorder="1" applyAlignment="1">
      <alignment horizontal="right" vertical="center"/>
    </xf>
    <xf numFmtId="177" fontId="1" fillId="2" borderId="20" xfId="1" applyNumberFormat="1" applyFill="1" applyBorder="1" applyAlignment="1">
      <alignment horizontal="right" vertical="center"/>
    </xf>
    <xf numFmtId="38" fontId="6" fillId="2" borderId="5" xfId="1" applyFont="1" applyFill="1" applyBorder="1" applyAlignment="1">
      <alignment horizontal="right" vertical="center"/>
    </xf>
    <xf numFmtId="49" fontId="9" fillId="0" borderId="0" xfId="0" applyNumberFormat="1" applyFont="1">
      <alignment vertical="center"/>
    </xf>
    <xf numFmtId="38" fontId="1" fillId="0" borderId="0" xfId="1" applyFill="1" applyBorder="1" applyAlignment="1">
      <alignment horizontal="right" vertical="center"/>
    </xf>
    <xf numFmtId="0" fontId="14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282D5-3DDB-4809-90B4-7C125097967D}">
  <dimension ref="B1:R98"/>
  <sheetViews>
    <sheetView tabSelected="1" topLeftCell="A43" workbookViewId="0">
      <selection activeCell="B1" sqref="B1"/>
    </sheetView>
  </sheetViews>
  <sheetFormatPr defaultRowHeight="18.75" x14ac:dyDescent="0.4"/>
  <cols>
    <col min="1" max="1" width="2" customWidth="1"/>
    <col min="2" max="12" width="2.5" customWidth="1"/>
    <col min="13" max="15" width="18.125" customWidth="1"/>
    <col min="16" max="16" width="5" customWidth="1"/>
    <col min="257" max="257" width="2" customWidth="1"/>
    <col min="258" max="268" width="2.5" customWidth="1"/>
    <col min="269" max="271" width="18.125" customWidth="1"/>
    <col min="272" max="272" width="5" customWidth="1"/>
    <col min="513" max="513" width="2" customWidth="1"/>
    <col min="514" max="524" width="2.5" customWidth="1"/>
    <col min="525" max="527" width="18.125" customWidth="1"/>
    <col min="528" max="528" width="5" customWidth="1"/>
    <col min="769" max="769" width="2" customWidth="1"/>
    <col min="770" max="780" width="2.5" customWidth="1"/>
    <col min="781" max="783" width="18.125" customWidth="1"/>
    <col min="784" max="784" width="5" customWidth="1"/>
    <col min="1025" max="1025" width="2" customWidth="1"/>
    <col min="1026" max="1036" width="2.5" customWidth="1"/>
    <col min="1037" max="1039" width="18.125" customWidth="1"/>
    <col min="1040" max="1040" width="5" customWidth="1"/>
    <col min="1281" max="1281" width="2" customWidth="1"/>
    <col min="1282" max="1292" width="2.5" customWidth="1"/>
    <col min="1293" max="1295" width="18.125" customWidth="1"/>
    <col min="1296" max="1296" width="5" customWidth="1"/>
    <col min="1537" max="1537" width="2" customWidth="1"/>
    <col min="1538" max="1548" width="2.5" customWidth="1"/>
    <col min="1549" max="1551" width="18.125" customWidth="1"/>
    <col min="1552" max="1552" width="5" customWidth="1"/>
    <col min="1793" max="1793" width="2" customWidth="1"/>
    <col min="1794" max="1804" width="2.5" customWidth="1"/>
    <col min="1805" max="1807" width="18.125" customWidth="1"/>
    <col min="1808" max="1808" width="5" customWidth="1"/>
    <col min="2049" max="2049" width="2" customWidth="1"/>
    <col min="2050" max="2060" width="2.5" customWidth="1"/>
    <col min="2061" max="2063" width="18.125" customWidth="1"/>
    <col min="2064" max="2064" width="5" customWidth="1"/>
    <col min="2305" max="2305" width="2" customWidth="1"/>
    <col min="2306" max="2316" width="2.5" customWidth="1"/>
    <col min="2317" max="2319" width="18.125" customWidth="1"/>
    <col min="2320" max="2320" width="5" customWidth="1"/>
    <col min="2561" max="2561" width="2" customWidth="1"/>
    <col min="2562" max="2572" width="2.5" customWidth="1"/>
    <col min="2573" max="2575" width="18.125" customWidth="1"/>
    <col min="2576" max="2576" width="5" customWidth="1"/>
    <col min="2817" max="2817" width="2" customWidth="1"/>
    <col min="2818" max="2828" width="2.5" customWidth="1"/>
    <col min="2829" max="2831" width="18.125" customWidth="1"/>
    <col min="2832" max="2832" width="5" customWidth="1"/>
    <col min="3073" max="3073" width="2" customWidth="1"/>
    <col min="3074" max="3084" width="2.5" customWidth="1"/>
    <col min="3085" max="3087" width="18.125" customWidth="1"/>
    <col min="3088" max="3088" width="5" customWidth="1"/>
    <col min="3329" max="3329" width="2" customWidth="1"/>
    <col min="3330" max="3340" width="2.5" customWidth="1"/>
    <col min="3341" max="3343" width="18.125" customWidth="1"/>
    <col min="3344" max="3344" width="5" customWidth="1"/>
    <col min="3585" max="3585" width="2" customWidth="1"/>
    <col min="3586" max="3596" width="2.5" customWidth="1"/>
    <col min="3597" max="3599" width="18.125" customWidth="1"/>
    <col min="3600" max="3600" width="5" customWidth="1"/>
    <col min="3841" max="3841" width="2" customWidth="1"/>
    <col min="3842" max="3852" width="2.5" customWidth="1"/>
    <col min="3853" max="3855" width="18.125" customWidth="1"/>
    <col min="3856" max="3856" width="5" customWidth="1"/>
    <col min="4097" max="4097" width="2" customWidth="1"/>
    <col min="4098" max="4108" width="2.5" customWidth="1"/>
    <col min="4109" max="4111" width="18.125" customWidth="1"/>
    <col min="4112" max="4112" width="5" customWidth="1"/>
    <col min="4353" max="4353" width="2" customWidth="1"/>
    <col min="4354" max="4364" width="2.5" customWidth="1"/>
    <col min="4365" max="4367" width="18.125" customWidth="1"/>
    <col min="4368" max="4368" width="5" customWidth="1"/>
    <col min="4609" max="4609" width="2" customWidth="1"/>
    <col min="4610" max="4620" width="2.5" customWidth="1"/>
    <col min="4621" max="4623" width="18.125" customWidth="1"/>
    <col min="4624" max="4624" width="5" customWidth="1"/>
    <col min="4865" max="4865" width="2" customWidth="1"/>
    <col min="4866" max="4876" width="2.5" customWidth="1"/>
    <col min="4877" max="4879" width="18.125" customWidth="1"/>
    <col min="4880" max="4880" width="5" customWidth="1"/>
    <col min="5121" max="5121" width="2" customWidth="1"/>
    <col min="5122" max="5132" width="2.5" customWidth="1"/>
    <col min="5133" max="5135" width="18.125" customWidth="1"/>
    <col min="5136" max="5136" width="5" customWidth="1"/>
    <col min="5377" max="5377" width="2" customWidth="1"/>
    <col min="5378" max="5388" width="2.5" customWidth="1"/>
    <col min="5389" max="5391" width="18.125" customWidth="1"/>
    <col min="5392" max="5392" width="5" customWidth="1"/>
    <col min="5633" max="5633" width="2" customWidth="1"/>
    <col min="5634" max="5644" width="2.5" customWidth="1"/>
    <col min="5645" max="5647" width="18.125" customWidth="1"/>
    <col min="5648" max="5648" width="5" customWidth="1"/>
    <col min="5889" max="5889" width="2" customWidth="1"/>
    <col min="5890" max="5900" width="2.5" customWidth="1"/>
    <col min="5901" max="5903" width="18.125" customWidth="1"/>
    <col min="5904" max="5904" width="5" customWidth="1"/>
    <col min="6145" max="6145" width="2" customWidth="1"/>
    <col min="6146" max="6156" width="2.5" customWidth="1"/>
    <col min="6157" max="6159" width="18.125" customWidth="1"/>
    <col min="6160" max="6160" width="5" customWidth="1"/>
    <col min="6401" max="6401" width="2" customWidth="1"/>
    <col min="6402" max="6412" width="2.5" customWidth="1"/>
    <col min="6413" max="6415" width="18.125" customWidth="1"/>
    <col min="6416" max="6416" width="5" customWidth="1"/>
    <col min="6657" max="6657" width="2" customWidth="1"/>
    <col min="6658" max="6668" width="2.5" customWidth="1"/>
    <col min="6669" max="6671" width="18.125" customWidth="1"/>
    <col min="6672" max="6672" width="5" customWidth="1"/>
    <col min="6913" max="6913" width="2" customWidth="1"/>
    <col min="6914" max="6924" width="2.5" customWidth="1"/>
    <col min="6925" max="6927" width="18.125" customWidth="1"/>
    <col min="6928" max="6928" width="5" customWidth="1"/>
    <col min="7169" max="7169" width="2" customWidth="1"/>
    <col min="7170" max="7180" width="2.5" customWidth="1"/>
    <col min="7181" max="7183" width="18.125" customWidth="1"/>
    <col min="7184" max="7184" width="5" customWidth="1"/>
    <col min="7425" max="7425" width="2" customWidth="1"/>
    <col min="7426" max="7436" width="2.5" customWidth="1"/>
    <col min="7437" max="7439" width="18.125" customWidth="1"/>
    <col min="7440" max="7440" width="5" customWidth="1"/>
    <col min="7681" max="7681" width="2" customWidth="1"/>
    <col min="7682" max="7692" width="2.5" customWidth="1"/>
    <col min="7693" max="7695" width="18.125" customWidth="1"/>
    <col min="7696" max="7696" width="5" customWidth="1"/>
    <col min="7937" max="7937" width="2" customWidth="1"/>
    <col min="7938" max="7948" width="2.5" customWidth="1"/>
    <col min="7949" max="7951" width="18.125" customWidth="1"/>
    <col min="7952" max="7952" width="5" customWidth="1"/>
    <col min="8193" max="8193" width="2" customWidth="1"/>
    <col min="8194" max="8204" width="2.5" customWidth="1"/>
    <col min="8205" max="8207" width="18.125" customWidth="1"/>
    <col min="8208" max="8208" width="5" customWidth="1"/>
    <col min="8449" max="8449" width="2" customWidth="1"/>
    <col min="8450" max="8460" width="2.5" customWidth="1"/>
    <col min="8461" max="8463" width="18.125" customWidth="1"/>
    <col min="8464" max="8464" width="5" customWidth="1"/>
    <col min="8705" max="8705" width="2" customWidth="1"/>
    <col min="8706" max="8716" width="2.5" customWidth="1"/>
    <col min="8717" max="8719" width="18.125" customWidth="1"/>
    <col min="8720" max="8720" width="5" customWidth="1"/>
    <col min="8961" max="8961" width="2" customWidth="1"/>
    <col min="8962" max="8972" width="2.5" customWidth="1"/>
    <col min="8973" max="8975" width="18.125" customWidth="1"/>
    <col min="8976" max="8976" width="5" customWidth="1"/>
    <col min="9217" max="9217" width="2" customWidth="1"/>
    <col min="9218" max="9228" width="2.5" customWidth="1"/>
    <col min="9229" max="9231" width="18.125" customWidth="1"/>
    <col min="9232" max="9232" width="5" customWidth="1"/>
    <col min="9473" max="9473" width="2" customWidth="1"/>
    <col min="9474" max="9484" width="2.5" customWidth="1"/>
    <col min="9485" max="9487" width="18.125" customWidth="1"/>
    <col min="9488" max="9488" width="5" customWidth="1"/>
    <col min="9729" max="9729" width="2" customWidth="1"/>
    <col min="9730" max="9740" width="2.5" customWidth="1"/>
    <col min="9741" max="9743" width="18.125" customWidth="1"/>
    <col min="9744" max="9744" width="5" customWidth="1"/>
    <col min="9985" max="9985" width="2" customWidth="1"/>
    <col min="9986" max="9996" width="2.5" customWidth="1"/>
    <col min="9997" max="9999" width="18.125" customWidth="1"/>
    <col min="10000" max="10000" width="5" customWidth="1"/>
    <col min="10241" max="10241" width="2" customWidth="1"/>
    <col min="10242" max="10252" width="2.5" customWidth="1"/>
    <col min="10253" max="10255" width="18.125" customWidth="1"/>
    <col min="10256" max="10256" width="5" customWidth="1"/>
    <col min="10497" max="10497" width="2" customWidth="1"/>
    <col min="10498" max="10508" width="2.5" customWidth="1"/>
    <col min="10509" max="10511" width="18.125" customWidth="1"/>
    <col min="10512" max="10512" width="5" customWidth="1"/>
    <col min="10753" max="10753" width="2" customWidth="1"/>
    <col min="10754" max="10764" width="2.5" customWidth="1"/>
    <col min="10765" max="10767" width="18.125" customWidth="1"/>
    <col min="10768" max="10768" width="5" customWidth="1"/>
    <col min="11009" max="11009" width="2" customWidth="1"/>
    <col min="11010" max="11020" width="2.5" customWidth="1"/>
    <col min="11021" max="11023" width="18.125" customWidth="1"/>
    <col min="11024" max="11024" width="5" customWidth="1"/>
    <col min="11265" max="11265" width="2" customWidth="1"/>
    <col min="11266" max="11276" width="2.5" customWidth="1"/>
    <col min="11277" max="11279" width="18.125" customWidth="1"/>
    <col min="11280" max="11280" width="5" customWidth="1"/>
    <col min="11521" max="11521" width="2" customWidth="1"/>
    <col min="11522" max="11532" width="2.5" customWidth="1"/>
    <col min="11533" max="11535" width="18.125" customWidth="1"/>
    <col min="11536" max="11536" width="5" customWidth="1"/>
    <col min="11777" max="11777" width="2" customWidth="1"/>
    <col min="11778" max="11788" width="2.5" customWidth="1"/>
    <col min="11789" max="11791" width="18.125" customWidth="1"/>
    <col min="11792" max="11792" width="5" customWidth="1"/>
    <col min="12033" max="12033" width="2" customWidth="1"/>
    <col min="12034" max="12044" width="2.5" customWidth="1"/>
    <col min="12045" max="12047" width="18.125" customWidth="1"/>
    <col min="12048" max="12048" width="5" customWidth="1"/>
    <col min="12289" max="12289" width="2" customWidth="1"/>
    <col min="12290" max="12300" width="2.5" customWidth="1"/>
    <col min="12301" max="12303" width="18.125" customWidth="1"/>
    <col min="12304" max="12304" width="5" customWidth="1"/>
    <col min="12545" max="12545" width="2" customWidth="1"/>
    <col min="12546" max="12556" width="2.5" customWidth="1"/>
    <col min="12557" max="12559" width="18.125" customWidth="1"/>
    <col min="12560" max="12560" width="5" customWidth="1"/>
    <col min="12801" max="12801" width="2" customWidth="1"/>
    <col min="12802" max="12812" width="2.5" customWidth="1"/>
    <col min="12813" max="12815" width="18.125" customWidth="1"/>
    <col min="12816" max="12816" width="5" customWidth="1"/>
    <col min="13057" max="13057" width="2" customWidth="1"/>
    <col min="13058" max="13068" width="2.5" customWidth="1"/>
    <col min="13069" max="13071" width="18.125" customWidth="1"/>
    <col min="13072" max="13072" width="5" customWidth="1"/>
    <col min="13313" max="13313" width="2" customWidth="1"/>
    <col min="13314" max="13324" width="2.5" customWidth="1"/>
    <col min="13325" max="13327" width="18.125" customWidth="1"/>
    <col min="13328" max="13328" width="5" customWidth="1"/>
    <col min="13569" max="13569" width="2" customWidth="1"/>
    <col min="13570" max="13580" width="2.5" customWidth="1"/>
    <col min="13581" max="13583" width="18.125" customWidth="1"/>
    <col min="13584" max="13584" width="5" customWidth="1"/>
    <col min="13825" max="13825" width="2" customWidth="1"/>
    <col min="13826" max="13836" width="2.5" customWidth="1"/>
    <col min="13837" max="13839" width="18.125" customWidth="1"/>
    <col min="13840" max="13840" width="5" customWidth="1"/>
    <col min="14081" max="14081" width="2" customWidth="1"/>
    <col min="14082" max="14092" width="2.5" customWidth="1"/>
    <col min="14093" max="14095" width="18.125" customWidth="1"/>
    <col min="14096" max="14096" width="5" customWidth="1"/>
    <col min="14337" max="14337" width="2" customWidth="1"/>
    <col min="14338" max="14348" width="2.5" customWidth="1"/>
    <col min="14349" max="14351" width="18.125" customWidth="1"/>
    <col min="14352" max="14352" width="5" customWidth="1"/>
    <col min="14593" max="14593" width="2" customWidth="1"/>
    <col min="14594" max="14604" width="2.5" customWidth="1"/>
    <col min="14605" max="14607" width="18.125" customWidth="1"/>
    <col min="14608" max="14608" width="5" customWidth="1"/>
    <col min="14849" max="14849" width="2" customWidth="1"/>
    <col min="14850" max="14860" width="2.5" customWidth="1"/>
    <col min="14861" max="14863" width="18.125" customWidth="1"/>
    <col min="14864" max="14864" width="5" customWidth="1"/>
    <col min="15105" max="15105" width="2" customWidth="1"/>
    <col min="15106" max="15116" width="2.5" customWidth="1"/>
    <col min="15117" max="15119" width="18.125" customWidth="1"/>
    <col min="15120" max="15120" width="5" customWidth="1"/>
    <col min="15361" max="15361" width="2" customWidth="1"/>
    <col min="15362" max="15372" width="2.5" customWidth="1"/>
    <col min="15373" max="15375" width="18.125" customWidth="1"/>
    <col min="15376" max="15376" width="5" customWidth="1"/>
    <col min="15617" max="15617" width="2" customWidth="1"/>
    <col min="15618" max="15628" width="2.5" customWidth="1"/>
    <col min="15629" max="15631" width="18.125" customWidth="1"/>
    <col min="15632" max="15632" width="5" customWidth="1"/>
    <col min="15873" max="15873" width="2" customWidth="1"/>
    <col min="15874" max="15884" width="2.5" customWidth="1"/>
    <col min="15885" max="15887" width="18.125" customWidth="1"/>
    <col min="15888" max="15888" width="5" customWidth="1"/>
    <col min="16129" max="16129" width="2" customWidth="1"/>
    <col min="16130" max="16140" width="2.5" customWidth="1"/>
    <col min="16141" max="16143" width="18.125" customWidth="1"/>
    <col min="16144" max="16144" width="5" customWidth="1"/>
  </cols>
  <sheetData>
    <row r="1" spans="2:18" ht="15.75" customHeight="1" x14ac:dyDescent="0.4">
      <c r="B1" s="1"/>
      <c r="C1" s="1"/>
      <c r="D1" s="1"/>
      <c r="E1" s="1"/>
      <c r="F1" s="1"/>
      <c r="G1" s="1"/>
      <c r="H1" s="1"/>
      <c r="I1" s="1"/>
      <c r="J1" s="1"/>
    </row>
    <row r="2" spans="2:18" ht="15.75" customHeight="1" x14ac:dyDescent="0.4"/>
    <row r="3" spans="2:18" ht="15.75" customHeight="1" x14ac:dyDescent="0.4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 ht="15.75" customHeight="1" x14ac:dyDescent="0.4"/>
    <row r="5" spans="2:18" ht="15.75" customHeight="1" x14ac:dyDescent="0.4"/>
    <row r="6" spans="2:18" ht="15.75" customHeight="1" x14ac:dyDescent="0.4"/>
    <row r="7" spans="2:18" ht="15.75" customHeight="1" x14ac:dyDescent="0.4">
      <c r="B7" s="2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8" ht="15.75" customHeight="1" x14ac:dyDescent="0.4">
      <c r="R8" s="3"/>
    </row>
    <row r="9" spans="2:18" ht="15.75" customHeight="1" x14ac:dyDescent="0.4">
      <c r="B9" s="2" t="s">
        <v>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2:18" ht="15.75" customHeight="1" x14ac:dyDescent="0.4"/>
    <row r="11" spans="2:18" ht="15.75" customHeight="1" thickBot="1" x14ac:dyDescent="0.45">
      <c r="O11" t="s">
        <v>3</v>
      </c>
    </row>
    <row r="12" spans="2:18" ht="15.75" customHeight="1" thickBot="1" x14ac:dyDescent="0.45">
      <c r="B12" s="4" t="s">
        <v>4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7" t="s">
        <v>5</v>
      </c>
      <c r="N12" s="7" t="s">
        <v>6</v>
      </c>
      <c r="O12" s="8" t="s">
        <v>7</v>
      </c>
    </row>
    <row r="13" spans="2:18" ht="15.75" customHeight="1" x14ac:dyDescent="0.4">
      <c r="B13" s="9" t="s">
        <v>8</v>
      </c>
      <c r="C13" s="10"/>
      <c r="D13" s="10"/>
      <c r="E13" s="10"/>
      <c r="F13" s="10"/>
      <c r="G13" s="10"/>
      <c r="H13" s="10"/>
      <c r="I13" s="10"/>
      <c r="J13" s="10"/>
      <c r="K13" s="10"/>
      <c r="L13" s="11"/>
      <c r="M13" s="12"/>
      <c r="N13" s="12"/>
      <c r="O13" s="13"/>
    </row>
    <row r="14" spans="2:18" ht="15.75" customHeight="1" x14ac:dyDescent="0.4">
      <c r="B14" s="14"/>
      <c r="C14" s="15" t="s">
        <v>9</v>
      </c>
      <c r="D14" s="15"/>
      <c r="E14" s="15"/>
      <c r="F14" s="15"/>
      <c r="G14" s="15"/>
      <c r="H14" s="15"/>
      <c r="I14" s="15"/>
      <c r="J14" s="15"/>
      <c r="K14" s="15"/>
      <c r="L14" s="16"/>
      <c r="M14" s="17"/>
      <c r="N14" s="17"/>
      <c r="O14" s="18"/>
    </row>
    <row r="15" spans="2:18" ht="15.75" customHeight="1" thickBot="1" x14ac:dyDescent="0.45">
      <c r="B15" s="19"/>
      <c r="C15" s="20" t="s">
        <v>10</v>
      </c>
      <c r="D15" s="20"/>
      <c r="E15" s="20"/>
      <c r="F15" s="20"/>
      <c r="G15" s="20"/>
      <c r="H15" s="20"/>
      <c r="I15" s="20"/>
      <c r="J15" s="20"/>
      <c r="K15" s="20"/>
      <c r="L15" s="21"/>
      <c r="M15" s="22"/>
      <c r="N15" s="22"/>
      <c r="O15" s="23"/>
    </row>
    <row r="16" spans="2:18" ht="15.75" customHeight="1" x14ac:dyDescent="0.4">
      <c r="B16" s="24"/>
      <c r="C16" s="25"/>
      <c r="D16" s="25" t="s">
        <v>11</v>
      </c>
      <c r="E16" s="25"/>
      <c r="F16" s="25"/>
      <c r="G16" s="25"/>
      <c r="H16" s="25"/>
      <c r="I16" s="25"/>
      <c r="J16" s="25"/>
      <c r="K16" s="25"/>
      <c r="L16" s="26"/>
      <c r="M16" s="27">
        <f>SUM(M17:M19)</f>
        <v>1813999</v>
      </c>
      <c r="N16" s="27">
        <f>SUM(N17:N19)</f>
        <v>1822333</v>
      </c>
      <c r="O16" s="28">
        <f>M16-N16</f>
        <v>-8334</v>
      </c>
    </row>
    <row r="17" spans="2:16" ht="15.75" customHeight="1" x14ac:dyDescent="0.4">
      <c r="B17" s="14"/>
      <c r="C17" s="15"/>
      <c r="D17" s="15"/>
      <c r="E17" s="15" t="s">
        <v>12</v>
      </c>
      <c r="F17" s="15"/>
      <c r="G17" s="15"/>
      <c r="H17" s="15"/>
      <c r="I17" s="15"/>
      <c r="J17" s="15"/>
      <c r="K17" s="15"/>
      <c r="L17" s="16"/>
      <c r="M17" s="29">
        <v>1493999</v>
      </c>
      <c r="N17" s="30">
        <v>1479333</v>
      </c>
      <c r="O17" s="31">
        <f t="shared" ref="O17:O81" si="0">M17-N17</f>
        <v>14666</v>
      </c>
    </row>
    <row r="18" spans="2:16" ht="15.75" customHeight="1" x14ac:dyDescent="0.4">
      <c r="B18" s="14"/>
      <c r="C18" s="15"/>
      <c r="D18" s="15"/>
      <c r="E18" s="15" t="s">
        <v>13</v>
      </c>
      <c r="F18" s="15"/>
      <c r="G18" s="15"/>
      <c r="H18" s="15"/>
      <c r="I18" s="15"/>
      <c r="J18" s="15"/>
      <c r="K18" s="15"/>
      <c r="L18" s="16"/>
      <c r="M18" s="29">
        <v>150000</v>
      </c>
      <c r="N18" s="30">
        <v>200000</v>
      </c>
      <c r="O18" s="31">
        <f t="shared" si="0"/>
        <v>-50000</v>
      </c>
    </row>
    <row r="19" spans="2:16" ht="15.75" customHeight="1" thickBot="1" x14ac:dyDescent="0.45">
      <c r="B19" s="32"/>
      <c r="C19" s="33"/>
      <c r="D19" s="33"/>
      <c r="E19" s="33" t="s">
        <v>14</v>
      </c>
      <c r="F19" s="33"/>
      <c r="G19" s="33"/>
      <c r="H19" s="33"/>
      <c r="I19" s="33"/>
      <c r="J19" s="33"/>
      <c r="K19" s="33"/>
      <c r="L19" s="34"/>
      <c r="M19" s="35">
        <v>170000</v>
      </c>
      <c r="N19" s="36">
        <v>143000</v>
      </c>
      <c r="O19" s="37">
        <f t="shared" si="0"/>
        <v>27000</v>
      </c>
    </row>
    <row r="20" spans="2:16" ht="15.75" customHeight="1" x14ac:dyDescent="0.4">
      <c r="B20" s="24"/>
      <c r="C20" s="25"/>
      <c r="D20" s="25" t="s">
        <v>15</v>
      </c>
      <c r="E20" s="25"/>
      <c r="F20" s="25"/>
      <c r="G20" s="25"/>
      <c r="H20" s="25"/>
      <c r="I20" s="25"/>
      <c r="J20" s="25"/>
      <c r="K20" s="25"/>
      <c r="L20" s="26"/>
      <c r="M20" s="27">
        <f>SUM(M21:M24)</f>
        <v>68119264</v>
      </c>
      <c r="N20" s="27">
        <f>SUM(N21:N24)</f>
        <v>65513670</v>
      </c>
      <c r="O20" s="28">
        <f t="shared" si="0"/>
        <v>2605594</v>
      </c>
    </row>
    <row r="21" spans="2:16" ht="15.75" customHeight="1" x14ac:dyDescent="0.4">
      <c r="B21" s="14"/>
      <c r="C21" s="15"/>
      <c r="D21" s="15"/>
      <c r="E21" s="15" t="s">
        <v>16</v>
      </c>
      <c r="F21" s="15"/>
      <c r="G21" s="15"/>
      <c r="H21" s="15"/>
      <c r="I21" s="15"/>
      <c r="J21" s="15"/>
      <c r="K21" s="15"/>
      <c r="L21" s="16"/>
      <c r="M21" s="29">
        <v>60332955</v>
      </c>
      <c r="N21" s="30">
        <v>59609556</v>
      </c>
      <c r="O21" s="31">
        <f t="shared" si="0"/>
        <v>723399</v>
      </c>
    </row>
    <row r="22" spans="2:16" ht="15.75" customHeight="1" x14ac:dyDescent="0.4">
      <c r="B22" s="14"/>
      <c r="C22" s="15"/>
      <c r="D22" s="15"/>
      <c r="E22" s="15" t="s">
        <v>17</v>
      </c>
      <c r="F22" s="15"/>
      <c r="G22" s="15"/>
      <c r="H22" s="15"/>
      <c r="I22" s="15"/>
      <c r="J22" s="15"/>
      <c r="K22" s="15"/>
      <c r="L22" s="16"/>
      <c r="M22" s="29">
        <v>1115840</v>
      </c>
      <c r="N22" s="30">
        <v>2738284</v>
      </c>
      <c r="O22" s="31">
        <f t="shared" si="0"/>
        <v>-1622444</v>
      </c>
    </row>
    <row r="23" spans="2:16" ht="15.75" customHeight="1" x14ac:dyDescent="0.4">
      <c r="B23" s="14" t="s">
        <v>18</v>
      </c>
      <c r="C23" s="15"/>
      <c r="D23" s="15"/>
      <c r="E23" s="15" t="s">
        <v>19</v>
      </c>
      <c r="F23" s="15"/>
      <c r="G23" s="15"/>
      <c r="H23" s="15"/>
      <c r="I23" s="15"/>
      <c r="J23" s="15"/>
      <c r="K23" s="15"/>
      <c r="L23" s="16"/>
      <c r="M23" s="29">
        <v>396000</v>
      </c>
      <c r="N23" s="30">
        <v>396000</v>
      </c>
      <c r="O23" s="31">
        <f t="shared" si="0"/>
        <v>0</v>
      </c>
    </row>
    <row r="24" spans="2:16" ht="15.75" customHeight="1" thickBot="1" x14ac:dyDescent="0.45">
      <c r="B24" s="32"/>
      <c r="C24" s="33"/>
      <c r="D24" s="33"/>
      <c r="E24" s="38" t="s">
        <v>20</v>
      </c>
      <c r="F24" s="33"/>
      <c r="G24" s="33"/>
      <c r="H24" s="33"/>
      <c r="I24" s="33"/>
      <c r="J24" s="33"/>
      <c r="K24" s="33"/>
      <c r="L24" s="34"/>
      <c r="M24" s="35">
        <v>6274469</v>
      </c>
      <c r="N24" s="36">
        <v>2769830</v>
      </c>
      <c r="O24" s="37">
        <f t="shared" si="0"/>
        <v>3504639</v>
      </c>
      <c r="P24" t="s">
        <v>21</v>
      </c>
    </row>
    <row r="25" spans="2:16" ht="15.75" customHeight="1" x14ac:dyDescent="0.4">
      <c r="B25" s="24"/>
      <c r="C25" s="25"/>
      <c r="D25" s="25" t="s">
        <v>22</v>
      </c>
      <c r="E25" s="25"/>
      <c r="F25" s="25"/>
      <c r="G25" s="25"/>
      <c r="H25" s="25"/>
      <c r="I25" s="25"/>
      <c r="J25" s="25"/>
      <c r="K25" s="25"/>
      <c r="L25" s="26"/>
      <c r="M25" s="27">
        <f>SUM(M26)</f>
        <v>100800</v>
      </c>
      <c r="N25" s="27">
        <f>SUM(N26)</f>
        <v>105600</v>
      </c>
      <c r="O25" s="28">
        <f t="shared" si="0"/>
        <v>-4800</v>
      </c>
    </row>
    <row r="26" spans="2:16" ht="15.75" customHeight="1" thickBot="1" x14ac:dyDescent="0.45">
      <c r="B26" s="32" t="s">
        <v>18</v>
      </c>
      <c r="C26" s="33"/>
      <c r="D26" s="33"/>
      <c r="E26" s="33" t="s">
        <v>23</v>
      </c>
      <c r="F26" s="33"/>
      <c r="G26" s="33"/>
      <c r="H26" s="33"/>
      <c r="I26" s="33"/>
      <c r="J26" s="33"/>
      <c r="K26" s="33"/>
      <c r="L26" s="34"/>
      <c r="M26" s="39">
        <v>100800</v>
      </c>
      <c r="N26" s="36">
        <v>105600</v>
      </c>
      <c r="O26" s="37">
        <f t="shared" si="0"/>
        <v>-4800</v>
      </c>
    </row>
    <row r="27" spans="2:16" ht="15.75" customHeight="1" x14ac:dyDescent="0.4">
      <c r="B27" s="24"/>
      <c r="C27" s="25"/>
      <c r="D27" s="25" t="s">
        <v>24</v>
      </c>
      <c r="E27" s="25"/>
      <c r="F27" s="25"/>
      <c r="G27" s="25"/>
      <c r="H27" s="25"/>
      <c r="I27" s="25"/>
      <c r="J27" s="25"/>
      <c r="K27" s="25"/>
      <c r="L27" s="26"/>
      <c r="M27" s="27">
        <f>SUM(M28)</f>
        <v>0</v>
      </c>
      <c r="N27" s="27">
        <f>SUM(N28)</f>
        <v>50000</v>
      </c>
      <c r="O27" s="28">
        <f t="shared" si="0"/>
        <v>-50000</v>
      </c>
    </row>
    <row r="28" spans="2:16" ht="15.75" customHeight="1" thickBot="1" x14ac:dyDescent="0.45">
      <c r="B28" s="32" t="s">
        <v>18</v>
      </c>
      <c r="C28" s="33"/>
      <c r="D28" s="33"/>
      <c r="E28" s="33" t="s">
        <v>25</v>
      </c>
      <c r="F28" s="33"/>
      <c r="G28" s="33"/>
      <c r="H28" s="33"/>
      <c r="I28" s="33"/>
      <c r="J28" s="33"/>
      <c r="K28" s="33"/>
      <c r="L28" s="34"/>
      <c r="M28" s="36">
        <v>0</v>
      </c>
      <c r="N28" s="36">
        <v>50000</v>
      </c>
      <c r="O28" s="37">
        <f t="shared" si="0"/>
        <v>-50000</v>
      </c>
    </row>
    <row r="29" spans="2:16" ht="15.75" customHeight="1" x14ac:dyDescent="0.4">
      <c r="B29" s="24"/>
      <c r="C29" s="25"/>
      <c r="D29" s="25" t="s">
        <v>26</v>
      </c>
      <c r="E29" s="25"/>
      <c r="F29" s="25"/>
      <c r="G29" s="25"/>
      <c r="H29" s="25"/>
      <c r="I29" s="25"/>
      <c r="J29" s="25"/>
      <c r="K29" s="25"/>
      <c r="L29" s="26"/>
      <c r="M29" s="27">
        <f>SUM(M30:M31)</f>
        <v>4168870</v>
      </c>
      <c r="N29" s="27">
        <f>SUM(N30:N31)</f>
        <v>549756</v>
      </c>
      <c r="O29" s="28">
        <f t="shared" si="0"/>
        <v>3619114</v>
      </c>
    </row>
    <row r="30" spans="2:16" ht="15.75" customHeight="1" x14ac:dyDescent="0.4">
      <c r="B30" s="14"/>
      <c r="C30" s="15"/>
      <c r="D30" s="15"/>
      <c r="E30" s="15" t="s">
        <v>27</v>
      </c>
      <c r="F30" s="15"/>
      <c r="G30" s="15"/>
      <c r="H30" s="15"/>
      <c r="I30" s="15"/>
      <c r="J30" s="15"/>
      <c r="K30" s="15"/>
      <c r="L30" s="16"/>
      <c r="M30" s="29">
        <v>369299</v>
      </c>
      <c r="N30" s="30">
        <v>271097</v>
      </c>
      <c r="O30" s="31">
        <f t="shared" si="0"/>
        <v>98202</v>
      </c>
    </row>
    <row r="31" spans="2:16" ht="15.75" customHeight="1" thickBot="1" x14ac:dyDescent="0.45">
      <c r="B31" s="32"/>
      <c r="C31" s="33"/>
      <c r="D31" s="33"/>
      <c r="E31" s="33" t="s">
        <v>28</v>
      </c>
      <c r="F31" s="33"/>
      <c r="G31" s="33"/>
      <c r="H31" s="33"/>
      <c r="I31" s="33"/>
      <c r="J31" s="33"/>
      <c r="K31" s="33"/>
      <c r="L31" s="34"/>
      <c r="M31" s="35">
        <v>3799571</v>
      </c>
      <c r="N31" s="36">
        <v>278659</v>
      </c>
      <c r="O31" s="37">
        <f t="shared" si="0"/>
        <v>3520912</v>
      </c>
      <c r="P31" t="s">
        <v>29</v>
      </c>
    </row>
    <row r="32" spans="2:16" ht="15.75" customHeight="1" thickBot="1" x14ac:dyDescent="0.45">
      <c r="B32" s="40"/>
      <c r="C32" s="41" t="s">
        <v>30</v>
      </c>
      <c r="D32" s="41"/>
      <c r="E32" s="41"/>
      <c r="F32" s="41"/>
      <c r="G32" s="41"/>
      <c r="H32" s="41"/>
      <c r="I32" s="41"/>
      <c r="J32" s="41"/>
      <c r="K32" s="41"/>
      <c r="L32" s="42"/>
      <c r="M32" s="43">
        <f>M16+M20+M25+M27+M29</f>
        <v>74202933</v>
      </c>
      <c r="N32" s="43">
        <v>68041359</v>
      </c>
      <c r="O32" s="44">
        <f t="shared" si="0"/>
        <v>6161574</v>
      </c>
    </row>
    <row r="33" spans="2:16" ht="15.75" customHeight="1" thickBot="1" x14ac:dyDescent="0.45">
      <c r="B33" s="45"/>
      <c r="C33" t="s">
        <v>31</v>
      </c>
      <c r="L33" s="46"/>
      <c r="M33" s="47"/>
      <c r="N33" s="47"/>
      <c r="O33" s="48"/>
    </row>
    <row r="34" spans="2:16" ht="15.75" customHeight="1" x14ac:dyDescent="0.4">
      <c r="B34" s="24"/>
      <c r="C34" s="25"/>
      <c r="D34" s="25" t="s">
        <v>32</v>
      </c>
      <c r="E34" s="25"/>
      <c r="F34" s="25"/>
      <c r="G34" s="25"/>
      <c r="H34" s="25"/>
      <c r="I34" s="25"/>
      <c r="J34" s="25"/>
      <c r="K34" s="25"/>
      <c r="L34" s="26"/>
      <c r="M34" s="27">
        <f>SUM(M35:M37)</f>
        <v>8141697</v>
      </c>
      <c r="N34" s="27">
        <f>SUM(N35:N37)</f>
        <v>7830145</v>
      </c>
      <c r="O34" s="28">
        <f t="shared" si="0"/>
        <v>311552</v>
      </c>
    </row>
    <row r="35" spans="2:16" ht="15.75" customHeight="1" x14ac:dyDescent="0.4">
      <c r="B35" s="14" t="s">
        <v>18</v>
      </c>
      <c r="C35" s="15"/>
      <c r="D35" s="15"/>
      <c r="E35" s="15" t="s">
        <v>33</v>
      </c>
      <c r="F35" s="15"/>
      <c r="G35" s="15"/>
      <c r="H35" s="15"/>
      <c r="I35" s="15"/>
      <c r="J35" s="15"/>
      <c r="K35" s="15"/>
      <c r="L35" s="16"/>
      <c r="M35" s="29">
        <v>6954353</v>
      </c>
      <c r="N35" s="30">
        <v>6587349</v>
      </c>
      <c r="O35" s="31">
        <f t="shared" si="0"/>
        <v>367004</v>
      </c>
    </row>
    <row r="36" spans="2:16" ht="15.75" customHeight="1" x14ac:dyDescent="0.4">
      <c r="B36" s="14"/>
      <c r="C36" s="15"/>
      <c r="D36" s="15"/>
      <c r="E36" s="15" t="s">
        <v>34</v>
      </c>
      <c r="F36" s="15"/>
      <c r="G36" s="15"/>
      <c r="H36" s="15"/>
      <c r="I36" s="15"/>
      <c r="J36" s="15"/>
      <c r="K36" s="15"/>
      <c r="L36" s="16"/>
      <c r="M36" s="29">
        <v>1187344</v>
      </c>
      <c r="N36" s="30">
        <v>1232796</v>
      </c>
      <c r="O36" s="31">
        <f t="shared" si="0"/>
        <v>-45452</v>
      </c>
    </row>
    <row r="37" spans="2:16" ht="15.75" customHeight="1" thickBot="1" x14ac:dyDescent="0.45">
      <c r="B37" s="19"/>
      <c r="C37" s="20"/>
      <c r="D37" s="20"/>
      <c r="E37" s="20" t="s">
        <v>35</v>
      </c>
      <c r="F37" s="20"/>
      <c r="G37" s="20"/>
      <c r="H37" s="20"/>
      <c r="I37" s="20"/>
      <c r="J37" s="20"/>
      <c r="K37" s="20"/>
      <c r="L37" s="21"/>
      <c r="M37" s="36">
        <v>0</v>
      </c>
      <c r="N37" s="49">
        <v>10000</v>
      </c>
      <c r="O37" s="50">
        <f t="shared" si="0"/>
        <v>-10000</v>
      </c>
    </row>
    <row r="38" spans="2:16" ht="15.75" customHeight="1" x14ac:dyDescent="0.4">
      <c r="B38" s="24"/>
      <c r="C38" s="25"/>
      <c r="D38" s="25" t="s">
        <v>36</v>
      </c>
      <c r="E38" s="25"/>
      <c r="F38" s="25"/>
      <c r="G38" s="25"/>
      <c r="H38" s="25"/>
      <c r="I38" s="25"/>
      <c r="J38" s="25"/>
      <c r="K38" s="25"/>
      <c r="L38" s="26"/>
      <c r="M38" s="27">
        <f>SUM(M39:M41)</f>
        <v>7017069</v>
      </c>
      <c r="N38" s="27">
        <v>3266926</v>
      </c>
      <c r="O38" s="28">
        <f t="shared" si="0"/>
        <v>3750143</v>
      </c>
    </row>
    <row r="39" spans="2:16" ht="15.75" customHeight="1" x14ac:dyDescent="0.4">
      <c r="B39" s="14"/>
      <c r="C39" s="15"/>
      <c r="D39" s="15"/>
      <c r="E39" s="15" t="s">
        <v>37</v>
      </c>
      <c r="F39" s="15"/>
      <c r="G39" s="15"/>
      <c r="H39" s="15"/>
      <c r="I39" s="15"/>
      <c r="J39" s="15"/>
      <c r="K39" s="15"/>
      <c r="L39" s="16"/>
      <c r="M39" s="29">
        <v>669820</v>
      </c>
      <c r="N39" s="30">
        <v>550106</v>
      </c>
      <c r="O39" s="31">
        <f t="shared" si="0"/>
        <v>119714</v>
      </c>
    </row>
    <row r="40" spans="2:16" ht="15.75" customHeight="1" x14ac:dyDescent="0.4">
      <c r="B40" s="14"/>
      <c r="C40" s="15"/>
      <c r="D40" s="15"/>
      <c r="E40" s="15" t="s">
        <v>38</v>
      </c>
      <c r="F40" s="15"/>
      <c r="G40" s="15"/>
      <c r="H40" s="15"/>
      <c r="I40" s="15"/>
      <c r="J40" s="15"/>
      <c r="K40" s="15"/>
      <c r="L40" s="16"/>
      <c r="M40" s="29">
        <v>72780</v>
      </c>
      <c r="N40" s="30">
        <v>85320</v>
      </c>
      <c r="O40" s="31">
        <f t="shared" si="0"/>
        <v>-12540</v>
      </c>
    </row>
    <row r="41" spans="2:16" ht="15.75" customHeight="1" thickBot="1" x14ac:dyDescent="0.45">
      <c r="B41" s="19"/>
      <c r="C41" s="20"/>
      <c r="D41" s="20"/>
      <c r="E41" s="51" t="s">
        <v>20</v>
      </c>
      <c r="F41" s="20"/>
      <c r="G41" s="20"/>
      <c r="H41" s="20"/>
      <c r="I41" s="20"/>
      <c r="J41" s="20"/>
      <c r="K41" s="20"/>
      <c r="L41" s="21"/>
      <c r="M41" s="35">
        <v>6274469</v>
      </c>
      <c r="N41" s="49">
        <v>2631500</v>
      </c>
      <c r="O41" s="50">
        <f t="shared" si="0"/>
        <v>3642969</v>
      </c>
      <c r="P41" t="s">
        <v>21</v>
      </c>
    </row>
    <row r="42" spans="2:16" ht="15.75" customHeight="1" x14ac:dyDescent="0.4">
      <c r="B42" s="24"/>
      <c r="C42" s="25"/>
      <c r="D42" s="25" t="s">
        <v>39</v>
      </c>
      <c r="E42" s="25"/>
      <c r="F42" s="25"/>
      <c r="G42" s="25"/>
      <c r="H42" s="25"/>
      <c r="I42" s="25"/>
      <c r="J42" s="25"/>
      <c r="K42" s="25"/>
      <c r="L42" s="26"/>
      <c r="M42" s="27">
        <f>SUM(M43:M47)</f>
        <v>28930540</v>
      </c>
      <c r="N42" s="27">
        <f>SUM(N43:N47)</f>
        <v>26971914</v>
      </c>
      <c r="O42" s="28">
        <f t="shared" si="0"/>
        <v>1958626</v>
      </c>
    </row>
    <row r="43" spans="2:16" ht="15.75" customHeight="1" x14ac:dyDescent="0.4">
      <c r="B43" s="14"/>
      <c r="C43" s="15"/>
      <c r="D43" s="15"/>
      <c r="E43" s="15" t="s">
        <v>40</v>
      </c>
      <c r="F43" s="15"/>
      <c r="G43" s="15"/>
      <c r="H43" s="15"/>
      <c r="I43" s="15"/>
      <c r="J43" s="15"/>
      <c r="K43" s="15"/>
      <c r="L43" s="16"/>
      <c r="M43" s="29">
        <v>5325025</v>
      </c>
      <c r="N43" s="30">
        <v>3548846</v>
      </c>
      <c r="O43" s="31">
        <f t="shared" si="0"/>
        <v>1776179</v>
      </c>
      <c r="P43" t="s">
        <v>41</v>
      </c>
    </row>
    <row r="44" spans="2:16" ht="15.75" customHeight="1" x14ac:dyDescent="0.4">
      <c r="B44" s="14" t="s">
        <v>18</v>
      </c>
      <c r="C44" s="15"/>
      <c r="D44" s="15"/>
      <c r="E44" s="15" t="s">
        <v>42</v>
      </c>
      <c r="F44" s="15"/>
      <c r="G44" s="15"/>
      <c r="H44" s="15"/>
      <c r="I44" s="15"/>
      <c r="J44" s="15"/>
      <c r="K44" s="15"/>
      <c r="L44" s="16"/>
      <c r="M44" s="29">
        <v>239800</v>
      </c>
      <c r="N44" s="30">
        <v>5072140</v>
      </c>
      <c r="O44" s="31">
        <f t="shared" si="0"/>
        <v>-4832340</v>
      </c>
      <c r="P44" t="s">
        <v>43</v>
      </c>
    </row>
    <row r="45" spans="2:16" ht="15.75" customHeight="1" x14ac:dyDescent="0.4">
      <c r="B45" s="14" t="s">
        <v>18</v>
      </c>
      <c r="C45" s="15"/>
      <c r="D45" s="15"/>
      <c r="E45" s="15" t="s">
        <v>44</v>
      </c>
      <c r="F45" s="15"/>
      <c r="G45" s="15"/>
      <c r="H45" s="15"/>
      <c r="I45" s="15"/>
      <c r="J45" s="15"/>
      <c r="K45" s="15"/>
      <c r="L45" s="16"/>
      <c r="M45" s="29">
        <v>5488200</v>
      </c>
      <c r="N45" s="30">
        <v>3794783</v>
      </c>
      <c r="O45" s="31">
        <f t="shared" si="0"/>
        <v>1693417</v>
      </c>
      <c r="P45" t="s">
        <v>29</v>
      </c>
    </row>
    <row r="46" spans="2:16" ht="15.75" customHeight="1" x14ac:dyDescent="0.4">
      <c r="B46" s="14"/>
      <c r="C46" s="15"/>
      <c r="D46" s="15"/>
      <c r="E46" s="15" t="s">
        <v>45</v>
      </c>
      <c r="F46" s="15"/>
      <c r="G46" s="15"/>
      <c r="H46" s="15"/>
      <c r="I46" s="15"/>
      <c r="J46" s="15"/>
      <c r="K46" s="15"/>
      <c r="L46" s="16"/>
      <c r="M46" s="29">
        <v>1229103</v>
      </c>
      <c r="N46" s="30">
        <v>272345</v>
      </c>
      <c r="O46" s="31">
        <f t="shared" si="0"/>
        <v>956758</v>
      </c>
      <c r="P46" t="s">
        <v>29</v>
      </c>
    </row>
    <row r="47" spans="2:16" ht="15.75" customHeight="1" thickBot="1" x14ac:dyDescent="0.45">
      <c r="B47" s="32"/>
      <c r="C47" s="33"/>
      <c r="D47" s="33"/>
      <c r="E47" s="33" t="s">
        <v>46</v>
      </c>
      <c r="F47" s="33"/>
      <c r="G47" s="33"/>
      <c r="H47" s="33"/>
      <c r="I47" s="33"/>
      <c r="J47" s="33"/>
      <c r="K47" s="33"/>
      <c r="L47" s="34"/>
      <c r="M47" s="35">
        <v>16648412</v>
      </c>
      <c r="N47" s="36">
        <v>14283800</v>
      </c>
      <c r="O47" s="37">
        <f t="shared" si="0"/>
        <v>2364612</v>
      </c>
    </row>
    <row r="48" spans="2:16" ht="15.75" customHeight="1" x14ac:dyDescent="0.4">
      <c r="B48" s="24"/>
      <c r="C48" s="25"/>
      <c r="D48" s="25" t="s">
        <v>47</v>
      </c>
      <c r="E48" s="25"/>
      <c r="F48" s="25"/>
      <c r="G48" s="25"/>
      <c r="H48" s="25"/>
      <c r="I48" s="25"/>
      <c r="J48" s="25"/>
      <c r="K48" s="25"/>
      <c r="L48" s="26"/>
      <c r="M48" s="27">
        <f>SUM(M49:M60)</f>
        <v>17936618</v>
      </c>
      <c r="N48" s="27">
        <f>SUM(N49:N60)</f>
        <v>23075126</v>
      </c>
      <c r="O48" s="28">
        <f t="shared" si="0"/>
        <v>-5138508</v>
      </c>
    </row>
    <row r="49" spans="2:16" ht="15.75" customHeight="1" x14ac:dyDescent="0.4">
      <c r="B49" s="14" t="s">
        <v>18</v>
      </c>
      <c r="C49" s="15"/>
      <c r="D49" s="15"/>
      <c r="E49" s="15" t="s">
        <v>48</v>
      </c>
      <c r="F49" s="15"/>
      <c r="G49" s="15"/>
      <c r="H49" s="15"/>
      <c r="I49" s="15"/>
      <c r="J49" s="15"/>
      <c r="K49" s="15"/>
      <c r="L49" s="16"/>
      <c r="M49" s="29">
        <v>10215000</v>
      </c>
      <c r="N49" s="30">
        <v>13089662</v>
      </c>
      <c r="O49" s="31">
        <f t="shared" si="0"/>
        <v>-2874662</v>
      </c>
      <c r="P49" t="s">
        <v>49</v>
      </c>
    </row>
    <row r="50" spans="2:16" ht="15.75" customHeight="1" x14ac:dyDescent="0.4">
      <c r="B50" s="14"/>
      <c r="C50" s="15"/>
      <c r="D50" s="15"/>
      <c r="E50" s="15" t="s">
        <v>50</v>
      </c>
      <c r="F50" s="15"/>
      <c r="G50" s="15"/>
      <c r="H50" s="15"/>
      <c r="I50" s="15"/>
      <c r="J50" s="15"/>
      <c r="K50" s="15"/>
      <c r="L50" s="16"/>
      <c r="M50" s="29">
        <v>795000</v>
      </c>
      <c r="N50" s="30">
        <v>1480000</v>
      </c>
      <c r="O50" s="31">
        <f t="shared" si="0"/>
        <v>-685000</v>
      </c>
      <c r="P50" t="s">
        <v>49</v>
      </c>
    </row>
    <row r="51" spans="2:16" ht="15.75" customHeight="1" x14ac:dyDescent="0.4">
      <c r="B51" s="14"/>
      <c r="C51" s="15"/>
      <c r="D51" s="15"/>
      <c r="E51" s="15" t="s">
        <v>51</v>
      </c>
      <c r="F51" s="15"/>
      <c r="G51" s="15"/>
      <c r="H51" s="15"/>
      <c r="I51" s="15"/>
      <c r="J51" s="15"/>
      <c r="K51" s="15"/>
      <c r="L51" s="16"/>
      <c r="M51" s="29">
        <v>484630</v>
      </c>
      <c r="N51" s="30">
        <v>1873301</v>
      </c>
      <c r="O51" s="31">
        <f t="shared" si="0"/>
        <v>-1388671</v>
      </c>
      <c r="P51" t="s">
        <v>49</v>
      </c>
    </row>
    <row r="52" spans="2:16" ht="15.75" customHeight="1" x14ac:dyDescent="0.4">
      <c r="B52" s="14"/>
      <c r="C52" s="15"/>
      <c r="D52" s="15"/>
      <c r="E52" s="15" t="s">
        <v>52</v>
      </c>
      <c r="F52" s="15"/>
      <c r="G52" s="15"/>
      <c r="H52" s="15"/>
      <c r="I52" s="15"/>
      <c r="J52" s="15"/>
      <c r="K52" s="15"/>
      <c r="L52" s="16"/>
      <c r="M52" s="29">
        <v>835096</v>
      </c>
      <c r="N52" s="30">
        <v>757608</v>
      </c>
      <c r="O52" s="31">
        <f t="shared" si="0"/>
        <v>77488</v>
      </c>
    </row>
    <row r="53" spans="2:16" ht="15.75" customHeight="1" x14ac:dyDescent="0.4">
      <c r="B53" s="14" t="s">
        <v>18</v>
      </c>
      <c r="C53" s="15"/>
      <c r="D53" s="15"/>
      <c r="E53" s="15" t="s">
        <v>53</v>
      </c>
      <c r="F53" s="15"/>
      <c r="G53" s="15"/>
      <c r="H53" s="15"/>
      <c r="I53" s="15"/>
      <c r="J53" s="15"/>
      <c r="K53" s="15"/>
      <c r="L53" s="16"/>
      <c r="M53" s="29">
        <v>1602710</v>
      </c>
      <c r="N53" s="30">
        <v>2615105</v>
      </c>
      <c r="O53" s="31">
        <f t="shared" si="0"/>
        <v>-1012395</v>
      </c>
    </row>
    <row r="54" spans="2:16" ht="15.75" customHeight="1" x14ac:dyDescent="0.4">
      <c r="B54" s="14"/>
      <c r="C54" s="15"/>
      <c r="D54" s="15"/>
      <c r="E54" s="15" t="s">
        <v>54</v>
      </c>
      <c r="F54" s="15"/>
      <c r="G54" s="15"/>
      <c r="H54" s="15"/>
      <c r="I54" s="15"/>
      <c r="J54" s="15"/>
      <c r="K54" s="15"/>
      <c r="L54" s="16"/>
      <c r="M54" s="29">
        <v>1256717</v>
      </c>
      <c r="N54" s="30">
        <v>809614</v>
      </c>
      <c r="O54" s="31">
        <f t="shared" si="0"/>
        <v>447103</v>
      </c>
    </row>
    <row r="55" spans="2:16" ht="15.75" customHeight="1" x14ac:dyDescent="0.4">
      <c r="B55" s="14"/>
      <c r="C55" s="15"/>
      <c r="D55" s="15"/>
      <c r="E55" s="15" t="s">
        <v>55</v>
      </c>
      <c r="F55" s="15"/>
      <c r="G55" s="15"/>
      <c r="H55" s="15"/>
      <c r="I55" s="15"/>
      <c r="J55" s="15"/>
      <c r="K55" s="15"/>
      <c r="L55" s="16"/>
      <c r="M55" s="29">
        <v>324976</v>
      </c>
      <c r="N55" s="30">
        <v>155227</v>
      </c>
      <c r="O55" s="31">
        <f t="shared" si="0"/>
        <v>169749</v>
      </c>
    </row>
    <row r="56" spans="2:16" ht="15.75" customHeight="1" x14ac:dyDescent="0.4">
      <c r="B56" s="14"/>
      <c r="C56" s="15"/>
      <c r="D56" s="15"/>
      <c r="E56" s="15" t="s">
        <v>56</v>
      </c>
      <c r="F56" s="15"/>
      <c r="G56" s="15"/>
      <c r="H56" s="15"/>
      <c r="I56" s="15"/>
      <c r="J56" s="15"/>
      <c r="K56" s="15"/>
      <c r="L56" s="16"/>
      <c r="M56" s="29">
        <v>1004892</v>
      </c>
      <c r="N56" s="30">
        <v>1053292</v>
      </c>
      <c r="O56" s="31">
        <f t="shared" si="0"/>
        <v>-48400</v>
      </c>
    </row>
    <row r="57" spans="2:16" ht="15.75" customHeight="1" x14ac:dyDescent="0.4">
      <c r="B57" s="14"/>
      <c r="C57" s="15"/>
      <c r="D57" s="15"/>
      <c r="E57" s="15" t="s">
        <v>57</v>
      </c>
      <c r="F57" s="15"/>
      <c r="G57" s="15"/>
      <c r="H57" s="15"/>
      <c r="I57" s="15"/>
      <c r="J57" s="15"/>
      <c r="K57" s="15"/>
      <c r="L57" s="16"/>
      <c r="M57" s="29">
        <v>140231</v>
      </c>
      <c r="N57" s="30">
        <v>179876</v>
      </c>
      <c r="O57" s="31">
        <f t="shared" si="0"/>
        <v>-39645</v>
      </c>
    </row>
    <row r="58" spans="2:16" ht="15.75" customHeight="1" x14ac:dyDescent="0.4">
      <c r="B58" s="14"/>
      <c r="C58" s="15"/>
      <c r="D58" s="15"/>
      <c r="E58" s="15" t="s">
        <v>58</v>
      </c>
      <c r="F58" s="15"/>
      <c r="G58" s="15"/>
      <c r="H58" s="15"/>
      <c r="I58" s="15"/>
      <c r="J58" s="15"/>
      <c r="K58" s="15"/>
      <c r="L58" s="16"/>
      <c r="M58" s="29">
        <v>103000</v>
      </c>
      <c r="N58" s="30">
        <v>76500</v>
      </c>
      <c r="O58" s="31">
        <f t="shared" si="0"/>
        <v>26500</v>
      </c>
    </row>
    <row r="59" spans="2:16" ht="15.75" customHeight="1" x14ac:dyDescent="0.4">
      <c r="B59" s="14"/>
      <c r="C59" s="15"/>
      <c r="D59" s="15"/>
      <c r="E59" s="15" t="s">
        <v>59</v>
      </c>
      <c r="F59" s="15"/>
      <c r="G59" s="15"/>
      <c r="H59" s="15"/>
      <c r="I59" s="15"/>
      <c r="J59" s="15"/>
      <c r="K59" s="15"/>
      <c r="L59" s="16"/>
      <c r="M59" s="29">
        <v>955385</v>
      </c>
      <c r="N59" s="30">
        <v>835314</v>
      </c>
      <c r="O59" s="31">
        <f t="shared" si="0"/>
        <v>120071</v>
      </c>
    </row>
    <row r="60" spans="2:16" ht="15.75" customHeight="1" thickBot="1" x14ac:dyDescent="0.45">
      <c r="B60" s="52"/>
      <c r="C60" s="53"/>
      <c r="D60" s="53"/>
      <c r="E60" s="53" t="s">
        <v>60</v>
      </c>
      <c r="F60" s="53"/>
      <c r="G60" s="53"/>
      <c r="H60" s="53"/>
      <c r="I60" s="53"/>
      <c r="J60" s="53"/>
      <c r="K60" s="33"/>
      <c r="L60" s="34"/>
      <c r="M60" s="35">
        <v>218981</v>
      </c>
      <c r="N60" s="36">
        <v>149627</v>
      </c>
      <c r="O60" s="37">
        <f t="shared" si="0"/>
        <v>69354</v>
      </c>
    </row>
    <row r="61" spans="2:16" ht="15.75" customHeight="1" x14ac:dyDescent="0.4">
      <c r="B61" s="54"/>
      <c r="C61" s="55"/>
      <c r="D61" s="55" t="s">
        <v>61</v>
      </c>
      <c r="E61" s="55"/>
      <c r="F61" s="55"/>
      <c r="G61" s="55"/>
      <c r="H61" s="55"/>
      <c r="I61" s="55"/>
      <c r="J61" s="55"/>
      <c r="K61" s="55"/>
      <c r="L61" s="56"/>
      <c r="M61" s="57">
        <v>1528273</v>
      </c>
      <c r="N61" s="58">
        <v>1596761</v>
      </c>
      <c r="O61" s="59">
        <f t="shared" si="0"/>
        <v>-68488</v>
      </c>
    </row>
    <row r="62" spans="2:16" ht="15.75" customHeight="1" x14ac:dyDescent="0.4">
      <c r="B62" s="14"/>
      <c r="C62" s="15"/>
      <c r="D62" s="15" t="s">
        <v>62</v>
      </c>
      <c r="E62" s="15"/>
      <c r="F62" s="15"/>
      <c r="G62" s="15"/>
      <c r="H62" s="15"/>
      <c r="I62" s="15"/>
      <c r="J62" s="15"/>
      <c r="K62" s="15"/>
      <c r="L62" s="16"/>
      <c r="M62" s="29">
        <v>416771</v>
      </c>
      <c r="N62" s="30">
        <v>398933</v>
      </c>
      <c r="O62" s="31">
        <f t="shared" si="0"/>
        <v>17838</v>
      </c>
    </row>
    <row r="63" spans="2:16" ht="15.75" customHeight="1" thickBot="1" x14ac:dyDescent="0.45">
      <c r="B63" s="32"/>
      <c r="C63" s="33"/>
      <c r="D63" s="33" t="s">
        <v>63</v>
      </c>
      <c r="E63" s="33"/>
      <c r="F63" s="33"/>
      <c r="G63" s="33"/>
      <c r="H63" s="33"/>
      <c r="I63" s="33"/>
      <c r="J63" s="33"/>
      <c r="K63" s="33"/>
      <c r="L63" s="34"/>
      <c r="M63" s="35">
        <v>174060</v>
      </c>
      <c r="N63" s="36">
        <v>0</v>
      </c>
      <c r="O63" s="37">
        <f t="shared" si="0"/>
        <v>174060</v>
      </c>
    </row>
    <row r="64" spans="2:16" ht="15.75" customHeight="1" thickBot="1" x14ac:dyDescent="0.45">
      <c r="B64" s="60"/>
      <c r="C64" s="41" t="s">
        <v>64</v>
      </c>
      <c r="D64" s="41"/>
      <c r="E64" s="41"/>
      <c r="F64" s="41"/>
      <c r="G64" s="41"/>
      <c r="H64" s="41"/>
      <c r="I64" s="41"/>
      <c r="J64" s="41"/>
      <c r="K64" s="41"/>
      <c r="L64" s="42"/>
      <c r="M64" s="43">
        <f>M34+M38+M42+M48+M61+M62+M63</f>
        <v>64145028</v>
      </c>
      <c r="N64" s="43">
        <f>SUM(N34,N38,N42,N48,N61,N62,N63)</f>
        <v>63139805</v>
      </c>
      <c r="O64" s="44">
        <f t="shared" si="0"/>
        <v>1005223</v>
      </c>
    </row>
    <row r="65" spans="2:16" ht="15.75" customHeight="1" thickBot="1" x14ac:dyDescent="0.45">
      <c r="B65" s="61" t="s">
        <v>65</v>
      </c>
      <c r="C65" s="41"/>
      <c r="D65" s="41"/>
      <c r="E65" s="41"/>
      <c r="F65" s="41"/>
      <c r="G65" s="41"/>
      <c r="H65" s="41"/>
      <c r="I65" s="41"/>
      <c r="J65" s="41"/>
      <c r="K65" s="41"/>
      <c r="L65" s="42"/>
      <c r="M65" s="43">
        <f>M32-M64</f>
        <v>10057905</v>
      </c>
      <c r="N65" s="43">
        <f>N32-N64</f>
        <v>4901554</v>
      </c>
      <c r="O65" s="44">
        <f t="shared" si="0"/>
        <v>5156351</v>
      </c>
      <c r="P65" t="s">
        <v>66</v>
      </c>
    </row>
    <row r="66" spans="2:16" ht="15.75" customHeight="1" thickBot="1" x14ac:dyDescent="0.45">
      <c r="B66" s="45" t="s">
        <v>67</v>
      </c>
      <c r="L66" s="46"/>
      <c r="M66" s="47">
        <v>0</v>
      </c>
      <c r="N66" s="47">
        <v>0</v>
      </c>
      <c r="O66" s="48">
        <f t="shared" si="0"/>
        <v>0</v>
      </c>
    </row>
    <row r="67" spans="2:16" ht="15.75" customHeight="1" thickBot="1" x14ac:dyDescent="0.45">
      <c r="B67" s="60" t="s">
        <v>68</v>
      </c>
      <c r="C67" s="41"/>
      <c r="D67" s="41"/>
      <c r="E67" s="41"/>
      <c r="F67" s="41"/>
      <c r="G67" s="41"/>
      <c r="H67" s="41"/>
      <c r="I67" s="41"/>
      <c r="J67" s="41"/>
      <c r="K67" s="41"/>
      <c r="L67" s="42"/>
      <c r="M67" s="43">
        <f>SUM(M65:M66)</f>
        <v>10057905</v>
      </c>
      <c r="N67" s="43">
        <f>SUM(N65:N66)</f>
        <v>4901554</v>
      </c>
      <c r="O67" s="44">
        <f t="shared" si="0"/>
        <v>5156351</v>
      </c>
    </row>
    <row r="68" spans="2:16" ht="15.75" customHeight="1" x14ac:dyDescent="0.4">
      <c r="B68" s="9"/>
      <c r="C68" s="10" t="s">
        <v>69</v>
      </c>
      <c r="D68" s="10"/>
      <c r="E68" s="10"/>
      <c r="F68" s="10"/>
      <c r="G68" s="10"/>
      <c r="H68" s="10"/>
      <c r="I68" s="10"/>
      <c r="J68" s="10"/>
      <c r="K68" s="10"/>
      <c r="L68" s="11"/>
      <c r="M68" s="62"/>
      <c r="N68" s="62"/>
      <c r="O68" s="59"/>
    </row>
    <row r="69" spans="2:16" ht="15.75" customHeight="1" x14ac:dyDescent="0.4">
      <c r="B69" s="14"/>
      <c r="C69" s="15" t="s">
        <v>70</v>
      </c>
      <c r="D69" s="15"/>
      <c r="E69" s="15"/>
      <c r="F69" s="15"/>
      <c r="G69" s="15"/>
      <c r="H69" s="15"/>
      <c r="I69" s="15"/>
      <c r="J69" s="15"/>
      <c r="K69" s="15"/>
      <c r="L69" s="16"/>
      <c r="M69" s="63"/>
      <c r="N69" s="63"/>
      <c r="O69" s="31"/>
    </row>
    <row r="70" spans="2:16" ht="15.75" customHeight="1" x14ac:dyDescent="0.4">
      <c r="B70" s="14"/>
      <c r="C70" s="15"/>
      <c r="D70" s="15" t="s">
        <v>71</v>
      </c>
      <c r="E70" s="15"/>
      <c r="F70" s="15"/>
      <c r="G70" s="15"/>
      <c r="H70" s="15"/>
      <c r="I70" s="15"/>
      <c r="J70" s="15"/>
      <c r="K70" s="15"/>
      <c r="L70" s="16"/>
      <c r="M70" s="63">
        <v>0</v>
      </c>
      <c r="N70" s="63">
        <v>0</v>
      </c>
      <c r="O70" s="31">
        <f t="shared" si="0"/>
        <v>0</v>
      </c>
    </row>
    <row r="71" spans="2:16" ht="15.75" customHeight="1" x14ac:dyDescent="0.4">
      <c r="B71" s="14"/>
      <c r="C71" s="15" t="s">
        <v>72</v>
      </c>
      <c r="D71" s="15"/>
      <c r="E71" s="15"/>
      <c r="F71" s="15"/>
      <c r="G71" s="15"/>
      <c r="H71" s="15"/>
      <c r="I71" s="15"/>
      <c r="J71" s="15"/>
      <c r="K71" s="15"/>
      <c r="L71" s="16"/>
      <c r="M71" s="30"/>
      <c r="N71" s="30"/>
      <c r="O71" s="31"/>
    </row>
    <row r="72" spans="2:16" ht="15.75" customHeight="1" x14ac:dyDescent="0.4">
      <c r="B72" s="19"/>
      <c r="C72" s="20"/>
      <c r="D72" s="20"/>
      <c r="E72" s="20" t="s">
        <v>73</v>
      </c>
      <c r="F72" s="20"/>
      <c r="G72" s="20"/>
      <c r="H72" s="20"/>
      <c r="I72" s="20"/>
      <c r="J72" s="20"/>
      <c r="K72" s="20"/>
      <c r="L72" s="21"/>
      <c r="M72" s="49"/>
      <c r="N72" s="49">
        <v>1922047</v>
      </c>
      <c r="O72" s="31">
        <f t="shared" si="0"/>
        <v>-1922047</v>
      </c>
    </row>
    <row r="73" spans="2:16" ht="15.75" customHeight="1" thickBot="1" x14ac:dyDescent="0.45">
      <c r="B73" s="19"/>
      <c r="C73" s="20"/>
      <c r="D73" s="20" t="s">
        <v>74</v>
      </c>
      <c r="E73" s="20"/>
      <c r="F73" s="20"/>
      <c r="G73" s="20"/>
      <c r="H73" s="20"/>
      <c r="I73" s="20"/>
      <c r="J73" s="20"/>
      <c r="K73" s="20"/>
      <c r="L73" s="21"/>
      <c r="M73" s="49"/>
      <c r="N73" s="49">
        <f>SUM(N72)</f>
        <v>1922047</v>
      </c>
      <c r="O73" s="50">
        <f t="shared" si="0"/>
        <v>-1922047</v>
      </c>
    </row>
    <row r="74" spans="2:16" ht="15.75" customHeight="1" thickBot="1" x14ac:dyDescent="0.45">
      <c r="B74" s="60"/>
      <c r="C74" s="41" t="s">
        <v>75</v>
      </c>
      <c r="D74" s="41"/>
      <c r="E74" s="41"/>
      <c r="F74" s="41"/>
      <c r="G74" s="41"/>
      <c r="H74" s="41"/>
      <c r="I74" s="41"/>
      <c r="J74" s="41"/>
      <c r="K74" s="41"/>
      <c r="L74" s="42"/>
      <c r="M74" s="64">
        <f>M70-M73</f>
        <v>0</v>
      </c>
      <c r="N74" s="64">
        <f>N70-N73</f>
        <v>-1922047</v>
      </c>
      <c r="O74" s="44">
        <f t="shared" si="0"/>
        <v>1922047</v>
      </c>
    </row>
    <row r="75" spans="2:16" ht="15.75" customHeight="1" x14ac:dyDescent="0.4">
      <c r="B75" s="65" t="s">
        <v>76</v>
      </c>
      <c r="C75" s="66"/>
      <c r="D75" s="66"/>
      <c r="E75" s="66"/>
      <c r="F75" s="66"/>
      <c r="G75" s="66"/>
      <c r="H75" s="66"/>
      <c r="I75" s="66"/>
      <c r="J75" s="66"/>
      <c r="K75" s="66"/>
      <c r="L75" s="67"/>
      <c r="M75" s="68">
        <v>483928</v>
      </c>
      <c r="N75" s="68">
        <v>504091</v>
      </c>
      <c r="O75" s="69">
        <f t="shared" si="0"/>
        <v>-20163</v>
      </c>
    </row>
    <row r="76" spans="2:16" ht="15.75" customHeight="1" x14ac:dyDescent="0.4">
      <c r="B76" s="14" t="s">
        <v>77</v>
      </c>
      <c r="C76" s="15"/>
      <c r="D76" s="15"/>
      <c r="E76" s="15"/>
      <c r="F76" s="15"/>
      <c r="G76" s="15"/>
      <c r="H76" s="15"/>
      <c r="I76" s="15"/>
      <c r="J76" s="15"/>
      <c r="K76" s="15"/>
      <c r="L76" s="16"/>
      <c r="M76" s="30">
        <f>SUM(M67,M74,M75)</f>
        <v>10541833</v>
      </c>
      <c r="N76" s="30">
        <f>SUM(N67,N74,N75)</f>
        <v>3483598</v>
      </c>
      <c r="O76" s="31">
        <f t="shared" si="0"/>
        <v>7058235</v>
      </c>
    </row>
    <row r="77" spans="2:16" ht="15.75" customHeight="1" x14ac:dyDescent="0.4">
      <c r="B77" s="14" t="s">
        <v>78</v>
      </c>
      <c r="C77" s="15"/>
      <c r="D77" s="15"/>
      <c r="E77" s="15"/>
      <c r="F77" s="15"/>
      <c r="G77" s="15"/>
      <c r="H77" s="15"/>
      <c r="I77" s="15"/>
      <c r="J77" s="15"/>
      <c r="K77" s="15"/>
      <c r="L77" s="16"/>
      <c r="M77" s="30">
        <f>N78</f>
        <v>360031448</v>
      </c>
      <c r="N77" s="30">
        <v>356547850</v>
      </c>
      <c r="O77" s="31">
        <f t="shared" si="0"/>
        <v>3483598</v>
      </c>
    </row>
    <row r="78" spans="2:16" ht="15.75" customHeight="1" x14ac:dyDescent="0.4">
      <c r="B78" s="14" t="s">
        <v>79</v>
      </c>
      <c r="C78" s="15"/>
      <c r="D78" s="15"/>
      <c r="E78" s="15"/>
      <c r="F78" s="15"/>
      <c r="G78" s="15"/>
      <c r="H78" s="15"/>
      <c r="I78" s="15"/>
      <c r="J78" s="15"/>
      <c r="K78" s="15"/>
      <c r="L78" s="16"/>
      <c r="M78" s="30">
        <f>SUM(M76:M77)</f>
        <v>370573281</v>
      </c>
      <c r="N78" s="30">
        <f>SUM(N76:N77)</f>
        <v>360031448</v>
      </c>
      <c r="O78" s="31">
        <f t="shared" si="0"/>
        <v>10541833</v>
      </c>
    </row>
    <row r="79" spans="2:16" ht="15.75" customHeight="1" x14ac:dyDescent="0.4">
      <c r="B79" s="14" t="s">
        <v>80</v>
      </c>
      <c r="C79" s="15"/>
      <c r="D79" s="15"/>
      <c r="E79" s="15"/>
      <c r="F79" s="15"/>
      <c r="G79" s="15"/>
      <c r="H79" s="15"/>
      <c r="I79" s="15"/>
      <c r="J79" s="15"/>
      <c r="K79" s="15"/>
      <c r="L79" s="16"/>
      <c r="M79" s="63"/>
      <c r="N79" s="63"/>
      <c r="O79" s="31"/>
    </row>
    <row r="80" spans="2:16" ht="15.75" customHeight="1" x14ac:dyDescent="0.4">
      <c r="B80" s="70" t="s">
        <v>81</v>
      </c>
      <c r="C80" s="71"/>
      <c r="D80" s="71"/>
      <c r="E80" s="71"/>
      <c r="F80" s="71"/>
      <c r="G80" s="71"/>
      <c r="H80" s="71"/>
      <c r="I80" s="71"/>
      <c r="J80" s="71"/>
      <c r="K80" s="71"/>
      <c r="L80" s="72"/>
      <c r="M80" s="73">
        <v>-483928</v>
      </c>
      <c r="N80" s="73">
        <v>-504091</v>
      </c>
      <c r="O80" s="74">
        <f t="shared" si="0"/>
        <v>20163</v>
      </c>
    </row>
    <row r="81" spans="2:15" ht="15.75" customHeight="1" x14ac:dyDescent="0.4">
      <c r="B81" s="14" t="s">
        <v>82</v>
      </c>
      <c r="C81" s="15"/>
      <c r="D81" s="15"/>
      <c r="E81" s="15"/>
      <c r="F81" s="15"/>
      <c r="G81" s="15"/>
      <c r="H81" s="15"/>
      <c r="I81" s="15"/>
      <c r="J81" s="15"/>
      <c r="K81" s="15"/>
      <c r="L81" s="16"/>
      <c r="M81" s="75">
        <f>SUM(M80)</f>
        <v>-483928</v>
      </c>
      <c r="N81" s="75">
        <f>SUM(N80)</f>
        <v>-504091</v>
      </c>
      <c r="O81" s="31">
        <f t="shared" si="0"/>
        <v>20163</v>
      </c>
    </row>
    <row r="82" spans="2:15" ht="15.75" customHeight="1" x14ac:dyDescent="0.4">
      <c r="B82" s="14" t="s">
        <v>83</v>
      </c>
      <c r="C82" s="15"/>
      <c r="D82" s="15"/>
      <c r="E82" s="15"/>
      <c r="F82" s="15"/>
      <c r="G82" s="15"/>
      <c r="H82" s="15"/>
      <c r="I82" s="15"/>
      <c r="J82" s="15"/>
      <c r="K82" s="15"/>
      <c r="L82" s="16"/>
      <c r="M82" s="30">
        <f>N83</f>
        <v>11618123</v>
      </c>
      <c r="N82" s="30">
        <v>12122214</v>
      </c>
      <c r="O82" s="31">
        <f>M82-N82</f>
        <v>-504091</v>
      </c>
    </row>
    <row r="83" spans="2:15" ht="15.75" customHeight="1" thickBot="1" x14ac:dyDescent="0.45">
      <c r="B83" s="19" t="s">
        <v>84</v>
      </c>
      <c r="C83" s="20"/>
      <c r="D83" s="20"/>
      <c r="E83" s="20"/>
      <c r="F83" s="20"/>
      <c r="G83" s="20"/>
      <c r="H83" s="20"/>
      <c r="I83" s="20"/>
      <c r="J83" s="20"/>
      <c r="K83" s="20"/>
      <c r="L83" s="21"/>
      <c r="M83" s="49">
        <f>SUM(M81:M82)</f>
        <v>11134195</v>
      </c>
      <c r="N83" s="49">
        <f>SUM(N81:N82)</f>
        <v>11618123</v>
      </c>
      <c r="O83" s="50">
        <f>M83-N83</f>
        <v>-483928</v>
      </c>
    </row>
    <row r="84" spans="2:15" ht="15.75" customHeight="1" thickBot="1" x14ac:dyDescent="0.45">
      <c r="B84" s="60" t="s">
        <v>85</v>
      </c>
      <c r="C84" s="41"/>
      <c r="D84" s="41"/>
      <c r="E84" s="41"/>
      <c r="F84" s="41"/>
      <c r="G84" s="41"/>
      <c r="H84" s="41"/>
      <c r="I84" s="41"/>
      <c r="J84" s="41"/>
      <c r="K84" s="41"/>
      <c r="L84" s="42"/>
      <c r="M84" s="43">
        <f>SUM(M78,M83)</f>
        <v>381707476</v>
      </c>
      <c r="N84" s="43">
        <f>SUM(N78,N83)</f>
        <v>371649571</v>
      </c>
      <c r="O84" s="44">
        <f>M84-N84</f>
        <v>10057905</v>
      </c>
    </row>
    <row r="85" spans="2:15" ht="15.75" customHeight="1" x14ac:dyDescent="0.4"/>
    <row r="86" spans="2:15" ht="15.75" customHeight="1" x14ac:dyDescent="0.4">
      <c r="B86" t="s">
        <v>86</v>
      </c>
    </row>
    <row r="88" spans="2:15" x14ac:dyDescent="0.4">
      <c r="B88" t="s">
        <v>87</v>
      </c>
    </row>
    <row r="89" spans="2:15" x14ac:dyDescent="0.4">
      <c r="B89" t="s">
        <v>88</v>
      </c>
    </row>
    <row r="92" spans="2:15" x14ac:dyDescent="0.4">
      <c r="B92" t="s">
        <v>89</v>
      </c>
    </row>
    <row r="94" spans="2:15" x14ac:dyDescent="0.4">
      <c r="B94" t="s">
        <v>90</v>
      </c>
    </row>
    <row r="96" spans="2:15" x14ac:dyDescent="0.4">
      <c r="B96" t="s">
        <v>91</v>
      </c>
    </row>
    <row r="98" spans="2:2" x14ac:dyDescent="0.4">
      <c r="B98" t="s">
        <v>92</v>
      </c>
    </row>
  </sheetData>
  <mergeCells count="4">
    <mergeCell ref="B3:O3"/>
    <mergeCell ref="B7:O7"/>
    <mergeCell ref="B9:O9"/>
    <mergeCell ref="B12:L12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89977-702F-4932-B6E3-DF7FD7A6C692}">
  <dimension ref="B1:N51"/>
  <sheetViews>
    <sheetView workbookViewId="0">
      <selection activeCell="P23" sqref="P23"/>
    </sheetView>
  </sheetViews>
  <sheetFormatPr defaultRowHeight="18.75" x14ac:dyDescent="0.4"/>
  <cols>
    <col min="1" max="1" width="16.125" customWidth="1"/>
    <col min="2" max="12" width="2.5" customWidth="1"/>
    <col min="13" max="13" width="17.5" style="76" customWidth="1"/>
    <col min="14" max="14" width="16.125" style="76" customWidth="1"/>
    <col min="17" max="17" width="0" hidden="1" customWidth="1"/>
    <col min="257" max="257" width="16.125" customWidth="1"/>
    <col min="258" max="268" width="2.5" customWidth="1"/>
    <col min="269" max="269" width="17.5" customWidth="1"/>
    <col min="270" max="270" width="16.125" customWidth="1"/>
    <col min="273" max="273" width="0" hidden="1" customWidth="1"/>
    <col min="513" max="513" width="16.125" customWidth="1"/>
    <col min="514" max="524" width="2.5" customWidth="1"/>
    <col min="525" max="525" width="17.5" customWidth="1"/>
    <col min="526" max="526" width="16.125" customWidth="1"/>
    <col min="529" max="529" width="0" hidden="1" customWidth="1"/>
    <col min="769" max="769" width="16.125" customWidth="1"/>
    <col min="770" max="780" width="2.5" customWidth="1"/>
    <col min="781" max="781" width="17.5" customWidth="1"/>
    <col min="782" max="782" width="16.125" customWidth="1"/>
    <col min="785" max="785" width="0" hidden="1" customWidth="1"/>
    <col min="1025" max="1025" width="16.125" customWidth="1"/>
    <col min="1026" max="1036" width="2.5" customWidth="1"/>
    <col min="1037" max="1037" width="17.5" customWidth="1"/>
    <col min="1038" max="1038" width="16.125" customWidth="1"/>
    <col min="1041" max="1041" width="0" hidden="1" customWidth="1"/>
    <col min="1281" max="1281" width="16.125" customWidth="1"/>
    <col min="1282" max="1292" width="2.5" customWidth="1"/>
    <col min="1293" max="1293" width="17.5" customWidth="1"/>
    <col min="1294" max="1294" width="16.125" customWidth="1"/>
    <col min="1297" max="1297" width="0" hidden="1" customWidth="1"/>
    <col min="1537" max="1537" width="16.125" customWidth="1"/>
    <col min="1538" max="1548" width="2.5" customWidth="1"/>
    <col min="1549" max="1549" width="17.5" customWidth="1"/>
    <col min="1550" max="1550" width="16.125" customWidth="1"/>
    <col min="1553" max="1553" width="0" hidden="1" customWidth="1"/>
    <col min="1793" max="1793" width="16.125" customWidth="1"/>
    <col min="1794" max="1804" width="2.5" customWidth="1"/>
    <col min="1805" max="1805" width="17.5" customWidth="1"/>
    <col min="1806" max="1806" width="16.125" customWidth="1"/>
    <col min="1809" max="1809" width="0" hidden="1" customWidth="1"/>
    <col min="2049" max="2049" width="16.125" customWidth="1"/>
    <col min="2050" max="2060" width="2.5" customWidth="1"/>
    <col min="2061" max="2061" width="17.5" customWidth="1"/>
    <col min="2062" max="2062" width="16.125" customWidth="1"/>
    <col min="2065" max="2065" width="0" hidden="1" customWidth="1"/>
    <col min="2305" max="2305" width="16.125" customWidth="1"/>
    <col min="2306" max="2316" width="2.5" customWidth="1"/>
    <col min="2317" max="2317" width="17.5" customWidth="1"/>
    <col min="2318" max="2318" width="16.125" customWidth="1"/>
    <col min="2321" max="2321" width="0" hidden="1" customWidth="1"/>
    <col min="2561" max="2561" width="16.125" customWidth="1"/>
    <col min="2562" max="2572" width="2.5" customWidth="1"/>
    <col min="2573" max="2573" width="17.5" customWidth="1"/>
    <col min="2574" max="2574" width="16.125" customWidth="1"/>
    <col min="2577" max="2577" width="0" hidden="1" customWidth="1"/>
    <col min="2817" max="2817" width="16.125" customWidth="1"/>
    <col min="2818" max="2828" width="2.5" customWidth="1"/>
    <col min="2829" max="2829" width="17.5" customWidth="1"/>
    <col min="2830" max="2830" width="16.125" customWidth="1"/>
    <col min="2833" max="2833" width="0" hidden="1" customWidth="1"/>
    <col min="3073" max="3073" width="16.125" customWidth="1"/>
    <col min="3074" max="3084" width="2.5" customWidth="1"/>
    <col min="3085" max="3085" width="17.5" customWidth="1"/>
    <col min="3086" max="3086" width="16.125" customWidth="1"/>
    <col min="3089" max="3089" width="0" hidden="1" customWidth="1"/>
    <col min="3329" max="3329" width="16.125" customWidth="1"/>
    <col min="3330" max="3340" width="2.5" customWidth="1"/>
    <col min="3341" max="3341" width="17.5" customWidth="1"/>
    <col min="3342" max="3342" width="16.125" customWidth="1"/>
    <col min="3345" max="3345" width="0" hidden="1" customWidth="1"/>
    <col min="3585" max="3585" width="16.125" customWidth="1"/>
    <col min="3586" max="3596" width="2.5" customWidth="1"/>
    <col min="3597" max="3597" width="17.5" customWidth="1"/>
    <col min="3598" max="3598" width="16.125" customWidth="1"/>
    <col min="3601" max="3601" width="0" hidden="1" customWidth="1"/>
    <col min="3841" max="3841" width="16.125" customWidth="1"/>
    <col min="3842" max="3852" width="2.5" customWidth="1"/>
    <col min="3853" max="3853" width="17.5" customWidth="1"/>
    <col min="3854" max="3854" width="16.125" customWidth="1"/>
    <col min="3857" max="3857" width="0" hidden="1" customWidth="1"/>
    <col min="4097" max="4097" width="16.125" customWidth="1"/>
    <col min="4098" max="4108" width="2.5" customWidth="1"/>
    <col min="4109" max="4109" width="17.5" customWidth="1"/>
    <col min="4110" max="4110" width="16.125" customWidth="1"/>
    <col min="4113" max="4113" width="0" hidden="1" customWidth="1"/>
    <col min="4353" max="4353" width="16.125" customWidth="1"/>
    <col min="4354" max="4364" width="2.5" customWidth="1"/>
    <col min="4365" max="4365" width="17.5" customWidth="1"/>
    <col min="4366" max="4366" width="16.125" customWidth="1"/>
    <col min="4369" max="4369" width="0" hidden="1" customWidth="1"/>
    <col min="4609" max="4609" width="16.125" customWidth="1"/>
    <col min="4610" max="4620" width="2.5" customWidth="1"/>
    <col min="4621" max="4621" width="17.5" customWidth="1"/>
    <col min="4622" max="4622" width="16.125" customWidth="1"/>
    <col min="4625" max="4625" width="0" hidden="1" customWidth="1"/>
    <col min="4865" max="4865" width="16.125" customWidth="1"/>
    <col min="4866" max="4876" width="2.5" customWidth="1"/>
    <col min="4877" max="4877" width="17.5" customWidth="1"/>
    <col min="4878" max="4878" width="16.125" customWidth="1"/>
    <col min="4881" max="4881" width="0" hidden="1" customWidth="1"/>
    <col min="5121" max="5121" width="16.125" customWidth="1"/>
    <col min="5122" max="5132" width="2.5" customWidth="1"/>
    <col min="5133" max="5133" width="17.5" customWidth="1"/>
    <col min="5134" max="5134" width="16.125" customWidth="1"/>
    <col min="5137" max="5137" width="0" hidden="1" customWidth="1"/>
    <col min="5377" max="5377" width="16.125" customWidth="1"/>
    <col min="5378" max="5388" width="2.5" customWidth="1"/>
    <col min="5389" max="5389" width="17.5" customWidth="1"/>
    <col min="5390" max="5390" width="16.125" customWidth="1"/>
    <col min="5393" max="5393" width="0" hidden="1" customWidth="1"/>
    <col min="5633" max="5633" width="16.125" customWidth="1"/>
    <col min="5634" max="5644" width="2.5" customWidth="1"/>
    <col min="5645" max="5645" width="17.5" customWidth="1"/>
    <col min="5646" max="5646" width="16.125" customWidth="1"/>
    <col min="5649" max="5649" width="0" hidden="1" customWidth="1"/>
    <col min="5889" max="5889" width="16.125" customWidth="1"/>
    <col min="5890" max="5900" width="2.5" customWidth="1"/>
    <col min="5901" max="5901" width="17.5" customWidth="1"/>
    <col min="5902" max="5902" width="16.125" customWidth="1"/>
    <col min="5905" max="5905" width="0" hidden="1" customWidth="1"/>
    <col min="6145" max="6145" width="16.125" customWidth="1"/>
    <col min="6146" max="6156" width="2.5" customWidth="1"/>
    <col min="6157" max="6157" width="17.5" customWidth="1"/>
    <col min="6158" max="6158" width="16.125" customWidth="1"/>
    <col min="6161" max="6161" width="0" hidden="1" customWidth="1"/>
    <col min="6401" max="6401" width="16.125" customWidth="1"/>
    <col min="6402" max="6412" width="2.5" customWidth="1"/>
    <col min="6413" max="6413" width="17.5" customWidth="1"/>
    <col min="6414" max="6414" width="16.125" customWidth="1"/>
    <col min="6417" max="6417" width="0" hidden="1" customWidth="1"/>
    <col min="6657" max="6657" width="16.125" customWidth="1"/>
    <col min="6658" max="6668" width="2.5" customWidth="1"/>
    <col min="6669" max="6669" width="17.5" customWidth="1"/>
    <col min="6670" max="6670" width="16.125" customWidth="1"/>
    <col min="6673" max="6673" width="0" hidden="1" customWidth="1"/>
    <col min="6913" max="6913" width="16.125" customWidth="1"/>
    <col min="6914" max="6924" width="2.5" customWidth="1"/>
    <col min="6925" max="6925" width="17.5" customWidth="1"/>
    <col min="6926" max="6926" width="16.125" customWidth="1"/>
    <col min="6929" max="6929" width="0" hidden="1" customWidth="1"/>
    <col min="7169" max="7169" width="16.125" customWidth="1"/>
    <col min="7170" max="7180" width="2.5" customWidth="1"/>
    <col min="7181" max="7181" width="17.5" customWidth="1"/>
    <col min="7182" max="7182" width="16.125" customWidth="1"/>
    <col min="7185" max="7185" width="0" hidden="1" customWidth="1"/>
    <col min="7425" max="7425" width="16.125" customWidth="1"/>
    <col min="7426" max="7436" width="2.5" customWidth="1"/>
    <col min="7437" max="7437" width="17.5" customWidth="1"/>
    <col min="7438" max="7438" width="16.125" customWidth="1"/>
    <col min="7441" max="7441" width="0" hidden="1" customWidth="1"/>
    <col min="7681" max="7681" width="16.125" customWidth="1"/>
    <col min="7682" max="7692" width="2.5" customWidth="1"/>
    <col min="7693" max="7693" width="17.5" customWidth="1"/>
    <col min="7694" max="7694" width="16.125" customWidth="1"/>
    <col min="7697" max="7697" width="0" hidden="1" customWidth="1"/>
    <col min="7937" max="7937" width="16.125" customWidth="1"/>
    <col min="7938" max="7948" width="2.5" customWidth="1"/>
    <col min="7949" max="7949" width="17.5" customWidth="1"/>
    <col min="7950" max="7950" width="16.125" customWidth="1"/>
    <col min="7953" max="7953" width="0" hidden="1" customWidth="1"/>
    <col min="8193" max="8193" width="16.125" customWidth="1"/>
    <col min="8194" max="8204" width="2.5" customWidth="1"/>
    <col min="8205" max="8205" width="17.5" customWidth="1"/>
    <col min="8206" max="8206" width="16.125" customWidth="1"/>
    <col min="8209" max="8209" width="0" hidden="1" customWidth="1"/>
    <col min="8449" max="8449" width="16.125" customWidth="1"/>
    <col min="8450" max="8460" width="2.5" customWidth="1"/>
    <col min="8461" max="8461" width="17.5" customWidth="1"/>
    <col min="8462" max="8462" width="16.125" customWidth="1"/>
    <col min="8465" max="8465" width="0" hidden="1" customWidth="1"/>
    <col min="8705" max="8705" width="16.125" customWidth="1"/>
    <col min="8706" max="8716" width="2.5" customWidth="1"/>
    <col min="8717" max="8717" width="17.5" customWidth="1"/>
    <col min="8718" max="8718" width="16.125" customWidth="1"/>
    <col min="8721" max="8721" width="0" hidden="1" customWidth="1"/>
    <col min="8961" max="8961" width="16.125" customWidth="1"/>
    <col min="8962" max="8972" width="2.5" customWidth="1"/>
    <col min="8973" max="8973" width="17.5" customWidth="1"/>
    <col min="8974" max="8974" width="16.125" customWidth="1"/>
    <col min="8977" max="8977" width="0" hidden="1" customWidth="1"/>
    <col min="9217" max="9217" width="16.125" customWidth="1"/>
    <col min="9218" max="9228" width="2.5" customWidth="1"/>
    <col min="9229" max="9229" width="17.5" customWidth="1"/>
    <col min="9230" max="9230" width="16.125" customWidth="1"/>
    <col min="9233" max="9233" width="0" hidden="1" customWidth="1"/>
    <col min="9473" max="9473" width="16.125" customWidth="1"/>
    <col min="9474" max="9484" width="2.5" customWidth="1"/>
    <col min="9485" max="9485" width="17.5" customWidth="1"/>
    <col min="9486" max="9486" width="16.125" customWidth="1"/>
    <col min="9489" max="9489" width="0" hidden="1" customWidth="1"/>
    <col min="9729" max="9729" width="16.125" customWidth="1"/>
    <col min="9730" max="9740" width="2.5" customWidth="1"/>
    <col min="9741" max="9741" width="17.5" customWidth="1"/>
    <col min="9742" max="9742" width="16.125" customWidth="1"/>
    <col min="9745" max="9745" width="0" hidden="1" customWidth="1"/>
    <col min="9985" max="9985" width="16.125" customWidth="1"/>
    <col min="9986" max="9996" width="2.5" customWidth="1"/>
    <col min="9997" max="9997" width="17.5" customWidth="1"/>
    <col min="9998" max="9998" width="16.125" customWidth="1"/>
    <col min="10001" max="10001" width="0" hidden="1" customWidth="1"/>
    <col min="10241" max="10241" width="16.125" customWidth="1"/>
    <col min="10242" max="10252" width="2.5" customWidth="1"/>
    <col min="10253" max="10253" width="17.5" customWidth="1"/>
    <col min="10254" max="10254" width="16.125" customWidth="1"/>
    <col min="10257" max="10257" width="0" hidden="1" customWidth="1"/>
    <col min="10497" max="10497" width="16.125" customWidth="1"/>
    <col min="10498" max="10508" width="2.5" customWidth="1"/>
    <col min="10509" max="10509" width="17.5" customWidth="1"/>
    <col min="10510" max="10510" width="16.125" customWidth="1"/>
    <col min="10513" max="10513" width="0" hidden="1" customWidth="1"/>
    <col min="10753" max="10753" width="16.125" customWidth="1"/>
    <col min="10754" max="10764" width="2.5" customWidth="1"/>
    <col min="10765" max="10765" width="17.5" customWidth="1"/>
    <col min="10766" max="10766" width="16.125" customWidth="1"/>
    <col min="10769" max="10769" width="0" hidden="1" customWidth="1"/>
    <col min="11009" max="11009" width="16.125" customWidth="1"/>
    <col min="11010" max="11020" width="2.5" customWidth="1"/>
    <col min="11021" max="11021" width="17.5" customWidth="1"/>
    <col min="11022" max="11022" width="16.125" customWidth="1"/>
    <col min="11025" max="11025" width="0" hidden="1" customWidth="1"/>
    <col min="11265" max="11265" width="16.125" customWidth="1"/>
    <col min="11266" max="11276" width="2.5" customWidth="1"/>
    <col min="11277" max="11277" width="17.5" customWidth="1"/>
    <col min="11278" max="11278" width="16.125" customWidth="1"/>
    <col min="11281" max="11281" width="0" hidden="1" customWidth="1"/>
    <col min="11521" max="11521" width="16.125" customWidth="1"/>
    <col min="11522" max="11532" width="2.5" customWidth="1"/>
    <col min="11533" max="11533" width="17.5" customWidth="1"/>
    <col min="11534" max="11534" width="16.125" customWidth="1"/>
    <col min="11537" max="11537" width="0" hidden="1" customWidth="1"/>
    <col min="11777" max="11777" width="16.125" customWidth="1"/>
    <col min="11778" max="11788" width="2.5" customWidth="1"/>
    <col min="11789" max="11789" width="17.5" customWidth="1"/>
    <col min="11790" max="11790" width="16.125" customWidth="1"/>
    <col min="11793" max="11793" width="0" hidden="1" customWidth="1"/>
    <col min="12033" max="12033" width="16.125" customWidth="1"/>
    <col min="12034" max="12044" width="2.5" customWidth="1"/>
    <col min="12045" max="12045" width="17.5" customWidth="1"/>
    <col min="12046" max="12046" width="16.125" customWidth="1"/>
    <col min="12049" max="12049" width="0" hidden="1" customWidth="1"/>
    <col min="12289" max="12289" width="16.125" customWidth="1"/>
    <col min="12290" max="12300" width="2.5" customWidth="1"/>
    <col min="12301" max="12301" width="17.5" customWidth="1"/>
    <col min="12302" max="12302" width="16.125" customWidth="1"/>
    <col min="12305" max="12305" width="0" hidden="1" customWidth="1"/>
    <col min="12545" max="12545" width="16.125" customWidth="1"/>
    <col min="12546" max="12556" width="2.5" customWidth="1"/>
    <col min="12557" max="12557" width="17.5" customWidth="1"/>
    <col min="12558" max="12558" width="16.125" customWidth="1"/>
    <col min="12561" max="12561" width="0" hidden="1" customWidth="1"/>
    <col min="12801" max="12801" width="16.125" customWidth="1"/>
    <col min="12802" max="12812" width="2.5" customWidth="1"/>
    <col min="12813" max="12813" width="17.5" customWidth="1"/>
    <col min="12814" max="12814" width="16.125" customWidth="1"/>
    <col min="12817" max="12817" width="0" hidden="1" customWidth="1"/>
    <col min="13057" max="13057" width="16.125" customWidth="1"/>
    <col min="13058" max="13068" width="2.5" customWidth="1"/>
    <col min="13069" max="13069" width="17.5" customWidth="1"/>
    <col min="13070" max="13070" width="16.125" customWidth="1"/>
    <col min="13073" max="13073" width="0" hidden="1" customWidth="1"/>
    <col min="13313" max="13313" width="16.125" customWidth="1"/>
    <col min="13314" max="13324" width="2.5" customWidth="1"/>
    <col min="13325" max="13325" width="17.5" customWidth="1"/>
    <col min="13326" max="13326" width="16.125" customWidth="1"/>
    <col min="13329" max="13329" width="0" hidden="1" customWidth="1"/>
    <col min="13569" max="13569" width="16.125" customWidth="1"/>
    <col min="13570" max="13580" width="2.5" customWidth="1"/>
    <col min="13581" max="13581" width="17.5" customWidth="1"/>
    <col min="13582" max="13582" width="16.125" customWidth="1"/>
    <col min="13585" max="13585" width="0" hidden="1" customWidth="1"/>
    <col min="13825" max="13825" width="16.125" customWidth="1"/>
    <col min="13826" max="13836" width="2.5" customWidth="1"/>
    <col min="13837" max="13837" width="17.5" customWidth="1"/>
    <col min="13838" max="13838" width="16.125" customWidth="1"/>
    <col min="13841" max="13841" width="0" hidden="1" customWidth="1"/>
    <col min="14081" max="14081" width="16.125" customWidth="1"/>
    <col min="14082" max="14092" width="2.5" customWidth="1"/>
    <col min="14093" max="14093" width="17.5" customWidth="1"/>
    <col min="14094" max="14094" width="16.125" customWidth="1"/>
    <col min="14097" max="14097" width="0" hidden="1" customWidth="1"/>
    <col min="14337" max="14337" width="16.125" customWidth="1"/>
    <col min="14338" max="14348" width="2.5" customWidth="1"/>
    <col min="14349" max="14349" width="17.5" customWidth="1"/>
    <col min="14350" max="14350" width="16.125" customWidth="1"/>
    <col min="14353" max="14353" width="0" hidden="1" customWidth="1"/>
    <col min="14593" max="14593" width="16.125" customWidth="1"/>
    <col min="14594" max="14604" width="2.5" customWidth="1"/>
    <col min="14605" max="14605" width="17.5" customWidth="1"/>
    <col min="14606" max="14606" width="16.125" customWidth="1"/>
    <col min="14609" max="14609" width="0" hidden="1" customWidth="1"/>
    <col min="14849" max="14849" width="16.125" customWidth="1"/>
    <col min="14850" max="14860" width="2.5" customWidth="1"/>
    <col min="14861" max="14861" width="17.5" customWidth="1"/>
    <col min="14862" max="14862" width="16.125" customWidth="1"/>
    <col min="14865" max="14865" width="0" hidden="1" customWidth="1"/>
    <col min="15105" max="15105" width="16.125" customWidth="1"/>
    <col min="15106" max="15116" width="2.5" customWidth="1"/>
    <col min="15117" max="15117" width="17.5" customWidth="1"/>
    <col min="15118" max="15118" width="16.125" customWidth="1"/>
    <col min="15121" max="15121" width="0" hidden="1" customWidth="1"/>
    <col min="15361" max="15361" width="16.125" customWidth="1"/>
    <col min="15362" max="15372" width="2.5" customWidth="1"/>
    <col min="15373" max="15373" width="17.5" customWidth="1"/>
    <col min="15374" max="15374" width="16.125" customWidth="1"/>
    <col min="15377" max="15377" width="0" hidden="1" customWidth="1"/>
    <col min="15617" max="15617" width="16.125" customWidth="1"/>
    <col min="15618" max="15628" width="2.5" customWidth="1"/>
    <col min="15629" max="15629" width="17.5" customWidth="1"/>
    <col min="15630" max="15630" width="16.125" customWidth="1"/>
    <col min="15633" max="15633" width="0" hidden="1" customWidth="1"/>
    <col min="15873" max="15873" width="16.125" customWidth="1"/>
    <col min="15874" max="15884" width="2.5" customWidth="1"/>
    <col min="15885" max="15885" width="17.5" customWidth="1"/>
    <col min="15886" max="15886" width="16.125" customWidth="1"/>
    <col min="15889" max="15889" width="0" hidden="1" customWidth="1"/>
    <col min="16129" max="16129" width="16.125" customWidth="1"/>
    <col min="16130" max="16140" width="2.5" customWidth="1"/>
    <col min="16141" max="16141" width="17.5" customWidth="1"/>
    <col min="16142" max="16142" width="16.125" customWidth="1"/>
    <col min="16145" max="16145" width="0" hidden="1" customWidth="1"/>
  </cols>
  <sheetData>
    <row r="1" spans="2:14" ht="32.450000000000003" customHeight="1" x14ac:dyDescent="0.4"/>
    <row r="2" spans="2:14" ht="22.5" customHeight="1" x14ac:dyDescent="0.4">
      <c r="B2" s="77" t="s">
        <v>93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2.75" customHeight="1" x14ac:dyDescent="0.4">
      <c r="B3" s="78"/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  <c r="N3" s="81"/>
    </row>
    <row r="4" spans="2:14" ht="18.75" customHeight="1" x14ac:dyDescent="0.4">
      <c r="B4" s="1" t="s">
        <v>94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82"/>
    </row>
    <row r="5" spans="2:14" ht="18" customHeight="1" thickBot="1" x14ac:dyDescent="0.4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4" t="s">
        <v>95</v>
      </c>
      <c r="N5" s="85"/>
    </row>
    <row r="6" spans="2:14" ht="25.5" customHeight="1" thickBot="1" x14ac:dyDescent="0.45">
      <c r="B6" s="86" t="s">
        <v>4</v>
      </c>
      <c r="C6" s="87"/>
      <c r="D6" s="87"/>
      <c r="E6" s="87"/>
      <c r="F6" s="87"/>
      <c r="G6" s="87"/>
      <c r="H6" s="87"/>
      <c r="I6" s="87"/>
      <c r="J6" s="87"/>
      <c r="K6" s="87"/>
      <c r="L6" s="88"/>
      <c r="M6" s="89" t="s">
        <v>96</v>
      </c>
      <c r="N6"/>
    </row>
    <row r="7" spans="2:14" ht="16.149999999999999" customHeight="1" x14ac:dyDescent="0.4">
      <c r="B7" s="90" t="s">
        <v>97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2"/>
      <c r="N7"/>
    </row>
    <row r="8" spans="2:14" ht="16.149999999999999" customHeight="1" x14ac:dyDescent="0.4">
      <c r="B8" s="93"/>
      <c r="C8" s="94" t="s">
        <v>98</v>
      </c>
      <c r="D8" s="94"/>
      <c r="E8" s="94"/>
      <c r="F8" s="94"/>
      <c r="G8" s="94"/>
      <c r="H8" s="94"/>
      <c r="I8" s="94"/>
      <c r="J8" s="94"/>
      <c r="K8" s="94"/>
      <c r="L8" s="94"/>
      <c r="M8" s="95"/>
      <c r="N8"/>
    </row>
    <row r="9" spans="2:14" ht="16.149999999999999" customHeight="1" x14ac:dyDescent="0.4">
      <c r="B9" s="93"/>
      <c r="C9" s="96"/>
      <c r="D9" s="96"/>
      <c r="E9" s="97" t="s">
        <v>99</v>
      </c>
      <c r="F9" s="98"/>
      <c r="G9" s="98"/>
      <c r="H9" s="98"/>
      <c r="I9" s="98"/>
      <c r="J9" s="98"/>
      <c r="K9" s="98"/>
      <c r="L9" s="98"/>
      <c r="M9" s="99">
        <v>193468</v>
      </c>
      <c r="N9"/>
    </row>
    <row r="10" spans="2:14" ht="16.149999999999999" customHeight="1" x14ac:dyDescent="0.4">
      <c r="B10" s="100"/>
      <c r="C10" s="101"/>
      <c r="D10" s="101"/>
      <c r="E10" s="101" t="s">
        <v>100</v>
      </c>
      <c r="F10" s="101"/>
      <c r="G10" s="101"/>
      <c r="H10" s="101"/>
      <c r="I10" s="101"/>
      <c r="J10" s="101"/>
      <c r="K10" s="101"/>
      <c r="L10" s="101"/>
      <c r="M10" s="99">
        <v>79721796</v>
      </c>
      <c r="N10"/>
    </row>
    <row r="11" spans="2:14" ht="16.149999999999999" customHeight="1" x14ac:dyDescent="0.4">
      <c r="B11" s="100"/>
      <c r="C11" s="101"/>
      <c r="D11" s="101"/>
      <c r="E11" s="101" t="s">
        <v>101</v>
      </c>
      <c r="F11" s="101"/>
      <c r="G11" s="101"/>
      <c r="H11" s="101"/>
      <c r="I11" s="101"/>
      <c r="J11" s="101"/>
      <c r="K11" s="101"/>
      <c r="L11" s="101"/>
      <c r="M11" s="99">
        <v>28290789</v>
      </c>
      <c r="N11"/>
    </row>
    <row r="12" spans="2:14" ht="16.149999999999999" customHeight="1" x14ac:dyDescent="0.4">
      <c r="B12" s="100"/>
      <c r="C12" s="101"/>
      <c r="D12" s="101" t="s">
        <v>102</v>
      </c>
      <c r="E12" s="101"/>
      <c r="F12" s="101"/>
      <c r="G12" s="101"/>
      <c r="H12" s="101"/>
      <c r="I12" s="101"/>
      <c r="J12" s="101"/>
      <c r="K12" s="101"/>
      <c r="L12" s="101"/>
      <c r="M12" s="99">
        <f>SUM(M9:N11)</f>
        <v>108206053</v>
      </c>
      <c r="N12" s="102"/>
    </row>
    <row r="13" spans="2:14" ht="16.149999999999999" customHeight="1" x14ac:dyDescent="0.4">
      <c r="B13" s="100"/>
      <c r="C13" s="101"/>
      <c r="D13" s="101" t="s">
        <v>103</v>
      </c>
      <c r="E13" s="101"/>
      <c r="F13" s="101"/>
      <c r="G13" s="101"/>
      <c r="H13" s="101"/>
      <c r="I13" s="101"/>
      <c r="J13" s="101"/>
      <c r="K13" s="101"/>
      <c r="L13" s="101"/>
      <c r="M13" s="99">
        <v>3760025</v>
      </c>
      <c r="N13"/>
    </row>
    <row r="14" spans="2:14" ht="16.149999999999999" customHeight="1" thickBot="1" x14ac:dyDescent="0.45">
      <c r="B14" s="103"/>
      <c r="C14" s="104"/>
      <c r="D14" s="104" t="s">
        <v>104</v>
      </c>
      <c r="E14" s="104"/>
      <c r="F14" s="104"/>
      <c r="G14" s="104"/>
      <c r="H14" s="104"/>
      <c r="I14" s="104"/>
      <c r="J14" s="104"/>
      <c r="K14" s="104"/>
      <c r="L14" s="104"/>
      <c r="M14" s="105">
        <v>0</v>
      </c>
      <c r="N14"/>
    </row>
    <row r="15" spans="2:14" ht="16.149999999999999" customHeight="1" thickBot="1" x14ac:dyDescent="0.45">
      <c r="B15" s="106" t="s">
        <v>18</v>
      </c>
      <c r="C15" s="107" t="s">
        <v>105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8">
        <f>SUM(M12:M14)</f>
        <v>111966078</v>
      </c>
      <c r="N15" s="102"/>
    </row>
    <row r="16" spans="2:14" ht="16.149999999999999" customHeight="1" x14ac:dyDescent="0.4">
      <c r="B16" s="109" t="s">
        <v>18</v>
      </c>
      <c r="C16" s="110" t="s">
        <v>106</v>
      </c>
      <c r="D16" s="110"/>
      <c r="E16" s="110"/>
      <c r="F16" s="110"/>
      <c r="G16" s="110"/>
      <c r="H16" s="110"/>
      <c r="I16" s="110"/>
      <c r="J16" s="110"/>
      <c r="K16" s="110"/>
      <c r="L16" s="110"/>
      <c r="M16" s="111"/>
      <c r="N16"/>
    </row>
    <row r="17" spans="2:14" ht="16.149999999999999" customHeight="1" x14ac:dyDescent="0.4">
      <c r="B17" s="112" t="s">
        <v>107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13"/>
      <c r="N17"/>
    </row>
    <row r="18" spans="2:14" ht="16.149999999999999" customHeight="1" thickBot="1" x14ac:dyDescent="0.45">
      <c r="B18" s="114"/>
      <c r="C18" s="115"/>
      <c r="D18" s="115" t="s">
        <v>108</v>
      </c>
      <c r="E18" s="115"/>
      <c r="F18" s="115"/>
      <c r="G18" s="115"/>
      <c r="H18" s="115"/>
      <c r="I18" s="115"/>
      <c r="J18" s="115"/>
      <c r="K18" s="115"/>
      <c r="L18" s="115"/>
      <c r="M18" s="116">
        <v>214037441</v>
      </c>
      <c r="N18"/>
    </row>
    <row r="19" spans="2:14" ht="16.149999999999999" customHeight="1" thickBot="1" x14ac:dyDescent="0.45">
      <c r="B19" s="106"/>
      <c r="C19" s="107" t="s">
        <v>109</v>
      </c>
      <c r="D19" s="107"/>
      <c r="E19" s="107"/>
      <c r="F19" s="107"/>
      <c r="G19" s="107"/>
      <c r="H19" s="107"/>
      <c r="I19" s="107"/>
      <c r="J19" s="107"/>
      <c r="K19" s="107"/>
      <c r="L19" s="107"/>
      <c r="M19" s="108">
        <v>214037441</v>
      </c>
      <c r="N19"/>
    </row>
    <row r="20" spans="2:14" ht="16.149999999999999" customHeight="1" x14ac:dyDescent="0.4">
      <c r="B20" s="109" t="s">
        <v>18</v>
      </c>
      <c r="C20" s="110" t="s">
        <v>110</v>
      </c>
      <c r="D20" s="110"/>
      <c r="E20" s="110"/>
      <c r="F20" s="110"/>
      <c r="G20" s="110"/>
      <c r="H20" s="110"/>
      <c r="I20" s="110"/>
      <c r="J20" s="110"/>
      <c r="K20" s="110"/>
      <c r="L20" s="110"/>
      <c r="M20" s="111"/>
      <c r="N20"/>
    </row>
    <row r="21" spans="2:14" ht="16.149999999999999" customHeight="1" thickBot="1" x14ac:dyDescent="0.45">
      <c r="B21" s="103"/>
      <c r="C21" s="115"/>
      <c r="D21" s="117" t="s">
        <v>111</v>
      </c>
      <c r="E21" s="115"/>
      <c r="F21" s="115"/>
      <c r="G21" s="115"/>
      <c r="H21" s="115"/>
      <c r="I21" s="115"/>
      <c r="J21" s="115"/>
      <c r="K21" s="115"/>
      <c r="L21" s="115"/>
      <c r="M21" s="105">
        <v>46820318</v>
      </c>
      <c r="N21"/>
    </row>
    <row r="22" spans="2:14" ht="16.149999999999999" customHeight="1" thickBot="1" x14ac:dyDescent="0.45">
      <c r="B22" s="106"/>
      <c r="C22" s="107" t="s">
        <v>112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18">
        <f>M21</f>
        <v>46820318</v>
      </c>
      <c r="N22"/>
    </row>
    <row r="23" spans="2:14" ht="16.149999999999999" customHeight="1" x14ac:dyDescent="0.4">
      <c r="B23" s="109"/>
      <c r="C23" s="110" t="s">
        <v>113</v>
      </c>
      <c r="D23" s="110"/>
      <c r="E23" s="110"/>
      <c r="F23" s="110"/>
      <c r="G23" s="110"/>
      <c r="H23" s="110"/>
      <c r="I23" s="110"/>
      <c r="J23" s="110"/>
      <c r="K23" s="110"/>
      <c r="L23" s="110"/>
      <c r="M23" s="111"/>
      <c r="N23"/>
    </row>
    <row r="24" spans="2:14" ht="16.149999999999999" customHeight="1" x14ac:dyDescent="0.4">
      <c r="B24" s="100"/>
      <c r="C24" s="101"/>
      <c r="D24" s="97" t="s">
        <v>114</v>
      </c>
      <c r="E24" s="101"/>
      <c r="F24" s="101"/>
      <c r="G24" s="101"/>
      <c r="H24" s="101"/>
      <c r="I24" s="101"/>
      <c r="J24" s="101"/>
      <c r="K24" s="101"/>
      <c r="L24" s="101"/>
      <c r="M24" s="113">
        <v>33619759</v>
      </c>
      <c r="N24"/>
    </row>
    <row r="25" spans="2:14" ht="16.149999999999999" customHeight="1" x14ac:dyDescent="0.4">
      <c r="B25" s="100"/>
      <c r="C25" s="101"/>
      <c r="D25" s="101" t="s">
        <v>115</v>
      </c>
      <c r="E25" s="101"/>
      <c r="F25" s="101"/>
      <c r="G25" s="101"/>
      <c r="H25" s="101"/>
      <c r="I25" s="101"/>
      <c r="J25" s="101"/>
      <c r="K25" s="101"/>
      <c r="L25" s="101"/>
      <c r="M25" s="99">
        <v>1046744</v>
      </c>
      <c r="N25"/>
    </row>
    <row r="26" spans="2:14" ht="16.149999999999999" customHeight="1" thickBot="1" x14ac:dyDescent="0.45">
      <c r="B26" s="103"/>
      <c r="C26" s="117"/>
      <c r="D26" s="117" t="s">
        <v>116</v>
      </c>
      <c r="E26" s="117"/>
      <c r="F26" s="117"/>
      <c r="G26" s="117"/>
      <c r="H26" s="117"/>
      <c r="I26" s="117"/>
      <c r="J26" s="117"/>
      <c r="K26" s="117"/>
      <c r="L26" s="117"/>
      <c r="M26" s="116">
        <v>1936830</v>
      </c>
      <c r="N26"/>
    </row>
    <row r="27" spans="2:14" ht="16.149999999999999" customHeight="1" thickBot="1" x14ac:dyDescent="0.45">
      <c r="B27" s="106"/>
      <c r="C27" s="107" t="s">
        <v>117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8">
        <f>M24+M25+M26</f>
        <v>36603333</v>
      </c>
      <c r="N27"/>
    </row>
    <row r="28" spans="2:14" ht="16.149999999999999" customHeight="1" thickBot="1" x14ac:dyDescent="0.45">
      <c r="B28" s="106" t="s">
        <v>118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8">
        <f>M19+M22+M27</f>
        <v>297461092</v>
      </c>
      <c r="N28" s="102"/>
    </row>
    <row r="29" spans="2:14" ht="16.149999999999999" customHeight="1" thickBot="1" x14ac:dyDescent="0.45">
      <c r="B29" s="106" t="s">
        <v>119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8">
        <f>M15+M28</f>
        <v>409427170</v>
      </c>
      <c r="N29" s="102"/>
    </row>
    <row r="30" spans="2:14" ht="16.149999999999999" customHeight="1" x14ac:dyDescent="0.4">
      <c r="B30" s="119" t="s">
        <v>120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1"/>
      <c r="N30"/>
    </row>
    <row r="31" spans="2:14" ht="16.149999999999999" customHeight="1" x14ac:dyDescent="0.4">
      <c r="B31" s="112" t="s">
        <v>121</v>
      </c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13"/>
      <c r="N31"/>
    </row>
    <row r="32" spans="2:14" ht="16.149999999999999" customHeight="1" thickBot="1" x14ac:dyDescent="0.45">
      <c r="B32" s="103"/>
      <c r="C32" s="115"/>
      <c r="D32" s="115" t="s">
        <v>122</v>
      </c>
      <c r="E32" s="115"/>
      <c r="F32" s="115"/>
      <c r="G32" s="115"/>
      <c r="H32" s="115"/>
      <c r="I32" s="115"/>
      <c r="J32" s="115"/>
      <c r="K32" s="115"/>
      <c r="L32" s="115"/>
      <c r="M32" s="116">
        <v>154480</v>
      </c>
      <c r="N32"/>
    </row>
    <row r="33" spans="2:14" ht="16.149999999999999" customHeight="1" thickBot="1" x14ac:dyDescent="0.45">
      <c r="B33" s="106" t="s">
        <v>18</v>
      </c>
      <c r="C33" s="107" t="s">
        <v>123</v>
      </c>
      <c r="D33" s="107"/>
      <c r="E33" s="107"/>
      <c r="F33" s="107"/>
      <c r="G33" s="107"/>
      <c r="H33" s="107"/>
      <c r="I33" s="107"/>
      <c r="J33" s="107"/>
      <c r="K33" s="107"/>
      <c r="L33" s="107"/>
      <c r="M33" s="118">
        <f>M32</f>
        <v>154480</v>
      </c>
      <c r="N33"/>
    </row>
    <row r="34" spans="2:14" ht="16.149999999999999" customHeight="1" x14ac:dyDescent="0.4">
      <c r="B34" s="119" t="s">
        <v>124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1"/>
      <c r="N34"/>
    </row>
    <row r="35" spans="2:14" ht="16.149999999999999" customHeight="1" thickBot="1" x14ac:dyDescent="0.45">
      <c r="B35" s="103"/>
      <c r="C35" s="115"/>
      <c r="D35" s="115" t="s">
        <v>125</v>
      </c>
      <c r="E35" s="115"/>
      <c r="F35" s="115"/>
      <c r="G35" s="115"/>
      <c r="H35" s="115"/>
      <c r="I35" s="115"/>
      <c r="J35" s="115"/>
      <c r="K35" s="115"/>
      <c r="L35" s="115"/>
      <c r="M35" s="116">
        <v>27565214</v>
      </c>
      <c r="N35"/>
    </row>
    <row r="36" spans="2:14" ht="16.149999999999999" customHeight="1" thickBot="1" x14ac:dyDescent="0.45">
      <c r="B36" s="106" t="s">
        <v>18</v>
      </c>
      <c r="C36" s="107" t="s">
        <v>126</v>
      </c>
      <c r="D36" s="107"/>
      <c r="E36" s="107"/>
      <c r="F36" s="107"/>
      <c r="G36" s="107"/>
      <c r="H36" s="107"/>
      <c r="I36" s="107"/>
      <c r="J36" s="107"/>
      <c r="K36" s="107"/>
      <c r="L36" s="107"/>
      <c r="M36" s="108">
        <v>27565214</v>
      </c>
      <c r="N36"/>
    </row>
    <row r="37" spans="2:14" ht="16.149999999999999" customHeight="1" thickBot="1" x14ac:dyDescent="0.45">
      <c r="B37" s="106" t="s">
        <v>127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8">
        <f>M33+M36</f>
        <v>27719694</v>
      </c>
      <c r="N37"/>
    </row>
    <row r="38" spans="2:14" ht="16.149999999999999" customHeight="1" x14ac:dyDescent="0.4">
      <c r="B38" s="119" t="s">
        <v>128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20"/>
      <c r="N38"/>
    </row>
    <row r="39" spans="2:14" ht="16.149999999999999" customHeight="1" x14ac:dyDescent="0.4">
      <c r="B39" s="100" t="s">
        <v>129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2">
        <v>11134195</v>
      </c>
      <c r="N39"/>
    </row>
    <row r="40" spans="2:14" ht="16.149999999999999" customHeight="1" x14ac:dyDescent="0.4">
      <c r="B40" s="100" t="s">
        <v>130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22">
        <v>370573281</v>
      </c>
      <c r="N40"/>
    </row>
    <row r="41" spans="2:14" ht="16.149999999999999" customHeight="1" x14ac:dyDescent="0.4">
      <c r="B41" s="112" t="s">
        <v>131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23">
        <f>-M18</f>
        <v>-214037441</v>
      </c>
      <c r="N41"/>
    </row>
    <row r="42" spans="2:14" ht="16.149999999999999" customHeight="1" thickBot="1" x14ac:dyDescent="0.45">
      <c r="B42" s="103" t="s">
        <v>132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24">
        <f>-M21</f>
        <v>-46820318</v>
      </c>
      <c r="N42"/>
    </row>
    <row r="43" spans="2:14" ht="16.149999999999999" customHeight="1" thickBot="1" x14ac:dyDescent="0.45">
      <c r="B43" s="106" t="s">
        <v>18</v>
      </c>
      <c r="C43" s="107" t="s">
        <v>133</v>
      </c>
      <c r="D43" s="107"/>
      <c r="E43" s="107"/>
      <c r="F43" s="107"/>
      <c r="G43" s="107"/>
      <c r="H43" s="107"/>
      <c r="I43" s="107"/>
      <c r="J43" s="107"/>
      <c r="K43" s="107"/>
      <c r="L43" s="107"/>
      <c r="M43" s="125">
        <f>SUM(M39:M40)</f>
        <v>381707476</v>
      </c>
      <c r="N43"/>
    </row>
    <row r="44" spans="2:14" ht="16.149999999999999" customHeight="1" thickBot="1" x14ac:dyDescent="0.45">
      <c r="B44" s="106" t="s">
        <v>134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25">
        <f>SUM(M37,M43)</f>
        <v>409427170</v>
      </c>
      <c r="N44"/>
    </row>
    <row r="45" spans="2:14" ht="16.149999999999999" customHeight="1" x14ac:dyDescent="0.4"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7"/>
      <c r="N45"/>
    </row>
    <row r="46" spans="2:14" ht="16.149999999999999" customHeight="1" x14ac:dyDescent="0.4">
      <c r="M46" s="127"/>
      <c r="N46"/>
    </row>
    <row r="47" spans="2:14" ht="16.149999999999999" customHeight="1" x14ac:dyDescent="0.4">
      <c r="M47" s="127"/>
      <c r="N47"/>
    </row>
    <row r="48" spans="2:14" ht="16.149999999999999" customHeight="1" x14ac:dyDescent="0.4">
      <c r="M48" s="127"/>
      <c r="N48"/>
    </row>
    <row r="49" spans="4:14" ht="16.149999999999999" customHeight="1" x14ac:dyDescent="0.4">
      <c r="M49" s="127"/>
      <c r="N49"/>
    </row>
    <row r="50" spans="4:14" ht="16.149999999999999" customHeight="1" x14ac:dyDescent="0.4">
      <c r="M50" s="127"/>
      <c r="N50"/>
    </row>
    <row r="51" spans="4:14" x14ac:dyDescent="0.4">
      <c r="D51" s="128"/>
      <c r="E51" s="128"/>
      <c r="F51" s="128"/>
      <c r="G51" s="128"/>
      <c r="H51" s="128"/>
      <c r="I51" s="128"/>
      <c r="J51" s="128"/>
      <c r="K51" s="128"/>
      <c r="L51" s="128"/>
    </row>
  </sheetData>
  <mergeCells count="1">
    <mergeCell ref="B6:L6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正味財産</vt:lpstr>
      <vt:lpstr>貸借対照表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ogasawara</dc:creator>
  <cp:lastModifiedBy>ogasawara</cp:lastModifiedBy>
  <dcterms:created xsi:type="dcterms:W3CDTF">2026-06-08T02:04:30Z</dcterms:created>
  <dcterms:modified xsi:type="dcterms:W3CDTF">2026-06-08T02:07:56Z</dcterms:modified>
</cp:coreProperties>
</file>